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Users\brank\Documents\AMAZON Textbook\Amamzon Web - Student data files\"/>
    </mc:Choice>
  </mc:AlternateContent>
  <xr:revisionPtr revIDLastSave="0" documentId="8_{B2634C7A-AA4E-4613-9457-61530C30E11A}" xr6:coauthVersionLast="45" xr6:coauthVersionMax="45" xr10:uidLastSave="{00000000-0000-0000-0000-000000000000}"/>
  <bookViews>
    <workbookView xWindow="-120" yWindow="-120" windowWidth="29040" windowHeight="15840" tabRatio="728" xr2:uid="{00000000-000D-0000-FFFF-FFFF00000000}"/>
  </bookViews>
  <sheets>
    <sheet name="X10.1" sheetId="31" r:id="rId1"/>
    <sheet name="X10.2" sheetId="47" r:id="rId2"/>
    <sheet name="X10.3" sheetId="56" r:id="rId3"/>
    <sheet name="X10.4" sheetId="30" r:id="rId4"/>
    <sheet name="X10.5" sheetId="57" r:id="rId5"/>
    <sheet name="X10.6-8" sheetId="58" r:id="rId6"/>
    <sheet name="X10.9" sheetId="59" r:id="rId7"/>
    <sheet name="X10.10-14" sheetId="60" r:id="rId8"/>
    <sheet name="X10.15-17" sheetId="61" r:id="rId9"/>
    <sheet name="X10.18" sheetId="94" r:id="rId10"/>
    <sheet name="X10.19" sheetId="82" r:id="rId11"/>
    <sheet name="X10.20" sheetId="98" r:id="rId12"/>
    <sheet name="TU10.1-7" sheetId="95" r:id="rId13"/>
  </sheets>
  <definedNames>
    <definedName name="Alph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82" l="1"/>
  <c r="J21" i="82" s="1"/>
  <c r="J2" i="82"/>
  <c r="K21" i="82" l="1"/>
  <c r="T8" i="82" s="1"/>
  <c r="J22" i="82"/>
  <c r="J20" i="82"/>
  <c r="J23" i="82"/>
  <c r="J4" i="82"/>
  <c r="K23" i="82" l="1"/>
  <c r="T10" i="82" s="1"/>
  <c r="K22" i="82"/>
  <c r="T9" i="82" s="1"/>
  <c r="J15" i="82"/>
  <c r="J17" i="82"/>
  <c r="J5" i="82"/>
  <c r="J13" i="82"/>
  <c r="J19" i="82"/>
  <c r="J12" i="82"/>
  <c r="K4" i="82"/>
  <c r="J25" i="82"/>
  <c r="J11" i="82"/>
  <c r="J10" i="82"/>
  <c r="J9" i="82"/>
  <c r="J8" i="82"/>
  <c r="J26" i="82"/>
  <c r="J18" i="82"/>
  <c r="J7" i="82"/>
  <c r="J24" i="82"/>
  <c r="J16" i="82"/>
  <c r="J14" i="82"/>
  <c r="J6" i="82"/>
  <c r="K17" i="82" l="1"/>
  <c r="S9" i="82" s="1"/>
  <c r="K13" i="82"/>
  <c r="R10" i="82" s="1"/>
  <c r="K15" i="82"/>
  <c r="S7" i="82" s="1"/>
  <c r="K19" i="82"/>
  <c r="T6" i="82" s="1"/>
  <c r="Q6" i="82"/>
  <c r="K12" i="82"/>
  <c r="R9" i="82" s="1"/>
  <c r="K5" i="82"/>
  <c r="Q7" i="82" s="1"/>
  <c r="K16" i="82"/>
  <c r="S8" i="82" s="1"/>
  <c r="K11" i="82"/>
  <c r="R8" i="82" s="1"/>
  <c r="K7" i="82"/>
  <c r="K18" i="82"/>
  <c r="S10" i="82" s="1"/>
  <c r="K8" i="82"/>
  <c r="Q10" i="82" s="1"/>
  <c r="U10" i="82" s="1"/>
  <c r="K6" i="82"/>
  <c r="Q8" i="82" s="1"/>
  <c r="U8" i="82" s="1"/>
  <c r="K9" i="82"/>
  <c r="R6" i="82" s="1"/>
  <c r="K20" i="82"/>
  <c r="T7" i="82" s="1"/>
  <c r="K14" i="82"/>
  <c r="S6" i="82" s="1"/>
  <c r="K10" i="82"/>
  <c r="R7" i="82" s="1"/>
  <c r="U7" i="82" l="1"/>
  <c r="U6" i="82"/>
  <c r="Q9" i="82"/>
  <c r="U9" i="82" s="1"/>
  <c r="Q17" i="82" l="1"/>
  <c r="U11" i="82"/>
  <c r="U12" i="82" s="1"/>
  <c r="Q21" i="82" s="1"/>
  <c r="L24" i="82" l="1"/>
  <c r="M24" i="82" s="1"/>
  <c r="L14" i="82"/>
  <c r="M14" i="82" s="1"/>
  <c r="L9" i="82"/>
  <c r="M9" i="82" s="1"/>
  <c r="L4" i="82"/>
  <c r="M4" i="82" s="1"/>
  <c r="L19" i="82"/>
  <c r="M19" i="82" s="1"/>
  <c r="L13" i="82"/>
  <c r="M13" i="82" s="1"/>
  <c r="L18" i="82"/>
  <c r="M18" i="82" s="1"/>
  <c r="L8" i="82"/>
  <c r="M8" i="82" s="1"/>
  <c r="L23" i="82"/>
  <c r="M23" i="82" s="1"/>
  <c r="Q18" i="82"/>
  <c r="L25" i="82" l="1"/>
  <c r="M25" i="82" s="1"/>
  <c r="L15" i="82"/>
  <c r="M15" i="82" s="1"/>
  <c r="L5" i="82"/>
  <c r="M5" i="82" s="1"/>
  <c r="L20" i="82"/>
  <c r="M20" i="82" s="1"/>
  <c r="L10" i="82"/>
  <c r="M10" i="82" s="1"/>
  <c r="Q20" i="82"/>
  <c r="Q19" i="82"/>
  <c r="L6" i="82" l="1"/>
  <c r="M6" i="82" s="1"/>
  <c r="L21" i="82"/>
  <c r="M21" i="82" s="1"/>
  <c r="L16" i="82"/>
  <c r="M16" i="82" s="1"/>
  <c r="L11" i="82"/>
  <c r="M11" i="82" s="1"/>
  <c r="L26" i="82"/>
  <c r="M26" i="82" s="1"/>
  <c r="L17" i="82"/>
  <c r="M17" i="82" s="1"/>
  <c r="L12" i="82"/>
  <c r="M12" i="82" s="1"/>
  <c r="L7" i="82"/>
  <c r="M7" i="82" s="1"/>
  <c r="L22" i="82"/>
  <c r="M22" i="82" s="1"/>
  <c r="I10" i="60" l="1"/>
  <c r="I11" i="60" s="1"/>
  <c r="H10" i="60"/>
  <c r="H11" i="60" s="1"/>
  <c r="J9" i="60"/>
  <c r="J8" i="60"/>
  <c r="J7" i="60"/>
  <c r="J6" i="60"/>
  <c r="D7" i="60"/>
  <c r="D8" i="60"/>
  <c r="D9" i="60"/>
  <c r="D6" i="60"/>
  <c r="C10" i="60"/>
  <c r="C11" i="60" s="1"/>
  <c r="B10" i="60"/>
  <c r="B11" i="60" s="1"/>
  <c r="D13" i="59"/>
  <c r="D14" i="59"/>
  <c r="D15" i="59"/>
  <c r="D5" i="59"/>
  <c r="D6" i="59"/>
  <c r="D7" i="59"/>
  <c r="D8" i="59"/>
  <c r="D9" i="59"/>
  <c r="D10" i="59"/>
  <c r="D11" i="59"/>
  <c r="D12" i="59"/>
  <c r="D4" i="59"/>
  <c r="J10" i="60" l="1"/>
  <c r="J11" i="60" s="1"/>
  <c r="D10" i="60"/>
  <c r="D11" i="60" s="1"/>
</calcChain>
</file>

<file path=xl/sharedStrings.xml><?xml version="1.0" encoding="utf-8"?>
<sst xmlns="http://schemas.openxmlformats.org/spreadsheetml/2006/main" count="125" uniqueCount="103">
  <si>
    <t>Period</t>
  </si>
  <si>
    <t>Series 1</t>
  </si>
  <si>
    <t>Date</t>
  </si>
  <si>
    <t>Close</t>
  </si>
  <si>
    <t>Year</t>
  </si>
  <si>
    <t>Trend</t>
  </si>
  <si>
    <t>Average</t>
  </si>
  <si>
    <t>Actual</t>
  </si>
  <si>
    <t>Forecast</t>
  </si>
  <si>
    <t>Error</t>
  </si>
  <si>
    <t>Sum</t>
  </si>
  <si>
    <t>x</t>
  </si>
  <si>
    <t>y</t>
  </si>
  <si>
    <t>Sales</t>
  </si>
  <si>
    <t>Open</t>
  </si>
  <si>
    <t>High</t>
  </si>
  <si>
    <t>Low</t>
  </si>
  <si>
    <t>Volume</t>
  </si>
  <si>
    <t>Adj Close</t>
  </si>
  <si>
    <t>Errors</t>
  </si>
  <si>
    <t>Answer: NOT stationary</t>
  </si>
  <si>
    <t>Answer: Periodicity is 5</t>
  </si>
  <si>
    <t>This is a seasonal, stationary time series. Example here is:</t>
  </si>
  <si>
    <t>Time series</t>
  </si>
  <si>
    <t xml:space="preserve">Stationary time series have a constant mean. </t>
  </si>
  <si>
    <t>This means that, most of the time, a lot of conventional statistics rules that apply to normal distribution apply to such data sets.</t>
  </si>
  <si>
    <t>Non-stationary time series have dynamic, changing value of the mean.</t>
  </si>
  <si>
    <t>Conventional statistics do not apply in such cases.</t>
  </si>
  <si>
    <t>For example, the best predictor for the stationary time series is its mean value.</t>
  </si>
  <si>
    <t>For example, the best predictor for a non-stationary time series is some sort of the moving mean value, or some other dynamic value.</t>
  </si>
  <si>
    <t>No, this is a parabola. Linear model does not have exponent higher than 1.</t>
  </si>
  <si>
    <t>It does, absolutely. This means that 90% of the variations are captured by the model. The model fits the data very well.</t>
  </si>
  <si>
    <t>Answer: No, it would not make sense to go 10 time periods in the future. This makes the future window even larger than the historic window.</t>
  </si>
  <si>
    <t>A reasonable number of periods that make sense to go into the future is one third of the historical length of the time series (n/3).</t>
  </si>
  <si>
    <t>Accuracy implies that hits are on target. Precision implies that the hits are closely clustered.</t>
  </si>
  <si>
    <t>Accurate forecasts are those that are showing minimum errors. Precise forecasts do not fluctuate too widely from the actual values.</t>
  </si>
  <si>
    <t>Yes, you can have very accurate forecasts, but not too precise. Col B:D are very accurate forecasts and very precise. Col H:J are accurate, but not precise.</t>
  </si>
  <si>
    <t>As the above example shows, errors can fluctuate, but positive and negative errors will cancel themselves, resulting with zero mean error (ME). MAD will show a typical error, ignoring the +/- sign of errors.</t>
  </si>
  <si>
    <t>Yes, MSE is the squared value of the errors. This makes the squared values significantly larger than just normal differences.</t>
  </si>
  <si>
    <t>Yes, the closer to 45 deg diagonal line, the more closely are the forecasts when compared to the actual values.</t>
  </si>
  <si>
    <t>Conficence interval is a measure of precision. If the forecasts are clustered inside a narrow confidence interval, then we call this precise forecasts.</t>
  </si>
  <si>
    <t>The more narrow the confidence interval going into the future, to lower the uncertainty for the future values. Wide range of future values (forecasts) indicates that there is a great deal of uncertainty.</t>
  </si>
  <si>
    <t>I would use t-values as the time series is very short. For longer time series, it does not matter whether we use the z or t-values.</t>
  </si>
  <si>
    <t>The further we go into the future, the more uncertain our forecasts will be. This reflects on the confidence interval, which should be wider the firther in the future we go.</t>
  </si>
  <si>
    <t>An example. If todays share value is 50, tomorrow's share value will probably be between 45 and 55, unless something drastic happens. But what is the likely value of the same share a year from now?</t>
  </si>
  <si>
    <t>This is impossible to establish. A year from now the shares could be worthless, or they could be 100. Almost any number is possible. The uncertainty has widened. The confidence interval should reflect this.</t>
  </si>
  <si>
    <t>Ŷ</t>
  </si>
  <si>
    <t>T</t>
  </si>
  <si>
    <t>Scaling fact=</t>
  </si>
  <si>
    <t>SUM=</t>
  </si>
  <si>
    <t>cycle</t>
  </si>
  <si>
    <t>Year for</t>
  </si>
  <si>
    <t>Starting</t>
  </si>
  <si>
    <t>Typical C</t>
  </si>
  <si>
    <t>CI=TCI/T</t>
  </si>
  <si>
    <t>t</t>
  </si>
  <si>
    <t>=intercept</t>
  </si>
  <si>
    <t>=slope</t>
  </si>
  <si>
    <t>Typical annual cycle</t>
  </si>
  <si>
    <t>5 year</t>
  </si>
  <si>
    <t xml:space="preserve">No, it is not. If there is regularity, than the forecasting method failed to capture the essential pattern of the time series and the model does not represent the data set (does not fit). </t>
  </si>
  <si>
    <t>Multiplicative model</t>
  </si>
  <si>
    <t>Periodicity: 5</t>
  </si>
  <si>
    <t>Series 2</t>
  </si>
  <si>
    <t>Stationary</t>
  </si>
  <si>
    <t>Nonstationary</t>
  </si>
  <si>
    <t>The forecast failed to detect, isolate and predict a seasonal or cyclical component (depending on the time stamp)</t>
  </si>
  <si>
    <t>=STEYX()</t>
  </si>
  <si>
    <t>or</t>
  </si>
  <si>
    <t>=SQRT(SUMXMY2()</t>
  </si>
  <si>
    <t xml:space="preserve">When calculating a trend, the difference between the actual values and the trend values are called residuals. It is expected that they should be random. If they are not, the underlying trend does not capture the actual time series movements correctly. </t>
  </si>
  <si>
    <t>Summary CI component table for every year in 5-year cycle</t>
  </si>
  <si>
    <t>We used multiplicative model due to nonstationary character of y.</t>
  </si>
  <si>
    <t>Yes, it is. Graph to the right.</t>
  </si>
  <si>
    <t>No fundamental difference. Another Excel function for non-linear trend is =GROWTH()</t>
  </si>
  <si>
    <t>MSE is more forgiving with smaller errors and it penalises forecasts that have major deviations</t>
  </si>
  <si>
    <t>X10.1</t>
  </si>
  <si>
    <t>X10.2</t>
  </si>
  <si>
    <t>X 10.3</t>
  </si>
  <si>
    <t>X10.4</t>
  </si>
  <si>
    <t>X10.5</t>
  </si>
  <si>
    <t>X 10.6</t>
  </si>
  <si>
    <t>X10.7</t>
  </si>
  <si>
    <t>X10.8</t>
  </si>
  <si>
    <t>X10.9</t>
  </si>
  <si>
    <t>X10.14</t>
  </si>
  <si>
    <t>X10.13</t>
  </si>
  <si>
    <t>X10.12</t>
  </si>
  <si>
    <t>X10.11</t>
  </si>
  <si>
    <t>X10.10</t>
  </si>
  <si>
    <t>X10.17</t>
  </si>
  <si>
    <t>X10.16</t>
  </si>
  <si>
    <t>X10.15</t>
  </si>
  <si>
    <t>X10.18</t>
  </si>
  <si>
    <t>X10.19</t>
  </si>
  <si>
    <t>X10.20</t>
  </si>
  <si>
    <t>TU10.7</t>
  </si>
  <si>
    <t>TU10.6</t>
  </si>
  <si>
    <t>TU10.5</t>
  </si>
  <si>
    <t>TU10.4</t>
  </si>
  <si>
    <t>TU10.3</t>
  </si>
  <si>
    <t>TU10.2</t>
  </si>
  <si>
    <t>TU10.1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</si>
</sst>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E+00"/>
  </numFmts>
  <fonts count="8" x14ac:knownFonts="1">
    <font>
      <sz val="10"/>
      <name val="Arial"/>
    </font>
    <font>
      <sz val="11"/>
      <color theme="1"/>
      <name val="Calibri"/>
      <family val="2"/>
      <scheme val="minor"/>
    </font>
    <font>
      <sz val="10"/>
      <name val="Arial"/>
      <family val="2"/>
    </font>
    <font>
      <sz val="8"/>
      <name val="Arial"/>
      <family val="2"/>
    </font>
    <font>
      <sz val="10"/>
      <name val="Arial"/>
      <family val="2"/>
    </font>
    <font>
      <sz val="11"/>
      <name val="Calibri"/>
      <family val="2"/>
      <scheme val="minor"/>
    </font>
    <font>
      <b/>
      <sz val="11"/>
      <name val="Calibri"/>
      <family val="2"/>
      <scheme val="minor"/>
    </font>
    <font>
      <i/>
      <sz val="11"/>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2" fillId="0" borderId="0"/>
    <xf numFmtId="0" fontId="1" fillId="0" borderId="0"/>
  </cellStyleXfs>
  <cellXfs count="51">
    <xf numFmtId="0" fontId="0" fillId="0" borderId="0" xfId="0"/>
    <xf numFmtId="0" fontId="5" fillId="0" borderId="0" xfId="0" applyFont="1"/>
    <xf numFmtId="0" fontId="5" fillId="0" borderId="0" xfId="2" applyFont="1"/>
    <xf numFmtId="0" fontId="5" fillId="0" borderId="1" xfId="0" applyFont="1" applyBorder="1" applyAlignment="1">
      <alignment horizontal="center"/>
    </xf>
    <xf numFmtId="0" fontId="5" fillId="0" borderId="1" xfId="0" applyFont="1" applyBorder="1"/>
    <xf numFmtId="0" fontId="5" fillId="0" borderId="1" xfId="0" applyFont="1" applyFill="1" applyBorder="1"/>
    <xf numFmtId="0" fontId="5" fillId="0" borderId="0" xfId="1" applyFont="1"/>
    <xf numFmtId="0" fontId="5" fillId="0" borderId="0" xfId="1" applyFont="1" applyAlignment="1">
      <alignment horizontal="center"/>
    </xf>
    <xf numFmtId="14" fontId="5" fillId="0" borderId="0" xfId="1" applyNumberFormat="1" applyFont="1"/>
    <xf numFmtId="0" fontId="6" fillId="0" borderId="0" xfId="1" applyFont="1"/>
    <xf numFmtId="0" fontId="5" fillId="0" borderId="1" xfId="1" applyFont="1" applyBorder="1" applyAlignment="1">
      <alignment horizontal="center"/>
    </xf>
    <xf numFmtId="14" fontId="5" fillId="0" borderId="1" xfId="0" applyNumberFormat="1" applyFont="1" applyBorder="1" applyAlignment="1">
      <alignment horizontal="center"/>
    </xf>
    <xf numFmtId="166" fontId="5" fillId="0" borderId="0" xfId="0" applyNumberFormat="1" applyFont="1"/>
    <xf numFmtId="0" fontId="2" fillId="0" borderId="0" xfId="0" applyFont="1"/>
    <xf numFmtId="0" fontId="5" fillId="0" borderId="0" xfId="2" quotePrefix="1" applyFont="1"/>
    <xf numFmtId="0" fontId="5" fillId="0" borderId="0" xfId="2" applyFont="1" applyFill="1" applyBorder="1"/>
    <xf numFmtId="0" fontId="7" fillId="0" borderId="0" xfId="2" applyFont="1"/>
    <xf numFmtId="0" fontId="5" fillId="0" borderId="0" xfId="2" applyFont="1" applyFill="1"/>
    <xf numFmtId="165" fontId="5" fillId="0" borderId="0" xfId="2" applyNumberFormat="1" applyFont="1" applyBorder="1"/>
    <xf numFmtId="0" fontId="5" fillId="0" borderId="0" xfId="2" applyFont="1" applyBorder="1"/>
    <xf numFmtId="2" fontId="5" fillId="0" borderId="0" xfId="2" applyNumberFormat="1" applyFont="1" applyFill="1"/>
    <xf numFmtId="165" fontId="5" fillId="0" borderId="0" xfId="2" applyNumberFormat="1" applyFont="1" applyFill="1"/>
    <xf numFmtId="0" fontId="5" fillId="0" borderId="0" xfId="2" applyFont="1" applyFill="1" applyAlignment="1">
      <alignment horizontal="center"/>
    </xf>
    <xf numFmtId="0" fontId="5" fillId="0" borderId="0" xfId="2" applyFont="1" applyAlignment="1">
      <alignment horizontal="center"/>
    </xf>
    <xf numFmtId="165" fontId="5" fillId="4" borderId="0" xfId="2" applyNumberFormat="1" applyFont="1" applyFill="1"/>
    <xf numFmtId="165" fontId="5" fillId="5" borderId="0" xfId="2" applyNumberFormat="1" applyFont="1" applyFill="1"/>
    <xf numFmtId="165" fontId="5" fillId="6" borderId="0" xfId="2" applyNumberFormat="1" applyFont="1" applyFill="1"/>
    <xf numFmtId="165" fontId="5" fillId="7" borderId="0" xfId="2" applyNumberFormat="1" applyFont="1" applyFill="1"/>
    <xf numFmtId="0" fontId="5" fillId="2" borderId="0" xfId="2" applyFont="1" applyFill="1" applyAlignment="1">
      <alignment horizontal="center"/>
    </xf>
    <xf numFmtId="0" fontId="5" fillId="2" borderId="1" xfId="2" applyFont="1" applyFill="1" applyBorder="1" applyAlignment="1">
      <alignment horizontal="center"/>
    </xf>
    <xf numFmtId="0" fontId="5" fillId="0" borderId="1" xfId="2" applyFont="1" applyBorder="1" applyAlignment="1">
      <alignment horizontal="center"/>
    </xf>
    <xf numFmtId="2" fontId="5" fillId="0" borderId="1" xfId="2" applyNumberFormat="1" applyFont="1" applyBorder="1"/>
    <xf numFmtId="165" fontId="5" fillId="0" borderId="1" xfId="2" applyNumberFormat="1" applyFont="1" applyBorder="1"/>
    <xf numFmtId="165" fontId="5" fillId="7" borderId="1" xfId="2" applyNumberFormat="1" applyFont="1" applyFill="1" applyBorder="1"/>
    <xf numFmtId="165" fontId="5" fillId="5" borderId="1" xfId="2" applyNumberFormat="1" applyFont="1" applyFill="1" applyBorder="1"/>
    <xf numFmtId="165" fontId="5" fillId="6" borderId="1" xfId="2" applyNumberFormat="1" applyFont="1" applyFill="1" applyBorder="1"/>
    <xf numFmtId="165" fontId="5" fillId="4" borderId="1" xfId="2" applyNumberFormat="1" applyFont="1" applyFill="1" applyBorder="1"/>
    <xf numFmtId="0" fontId="7" fillId="0" borderId="1" xfId="2" applyFont="1" applyBorder="1" applyAlignment="1">
      <alignment horizontal="center"/>
    </xf>
    <xf numFmtId="2" fontId="7" fillId="0" borderId="1" xfId="2" applyNumberFormat="1" applyFont="1" applyBorder="1"/>
    <xf numFmtId="0" fontId="7" fillId="0" borderId="1" xfId="2" applyFont="1" applyBorder="1"/>
    <xf numFmtId="0" fontId="5" fillId="0" borderId="1" xfId="2" applyFont="1" applyBorder="1"/>
    <xf numFmtId="164" fontId="5" fillId="0" borderId="1" xfId="2" applyNumberFormat="1" applyFont="1" applyBorder="1"/>
    <xf numFmtId="0" fontId="5" fillId="0" borderId="1" xfId="2" quotePrefix="1" applyFont="1" applyBorder="1"/>
    <xf numFmtId="0" fontId="5" fillId="0" borderId="1" xfId="2" applyFont="1" applyBorder="1" applyAlignment="1">
      <alignment horizontal="center" vertical="center"/>
    </xf>
    <xf numFmtId="0" fontId="5" fillId="3" borderId="1" xfId="2" applyFont="1" applyFill="1" applyBorder="1"/>
    <xf numFmtId="165" fontId="5" fillId="8" borderId="0" xfId="2" applyNumberFormat="1" applyFont="1" applyFill="1"/>
    <xf numFmtId="165" fontId="5" fillId="8" borderId="1" xfId="2" applyNumberFormat="1" applyFont="1" applyFill="1" applyBorder="1"/>
    <xf numFmtId="0" fontId="5" fillId="0" borderId="0" xfId="0" applyFont="1" applyAlignment="1">
      <alignment vertical="top"/>
    </xf>
    <xf numFmtId="0" fontId="5" fillId="0" borderId="0" xfId="0" applyFont="1" applyAlignment="1"/>
    <xf numFmtId="0" fontId="6" fillId="0" borderId="0" xfId="0" applyFont="1"/>
    <xf numFmtId="0" fontId="6" fillId="0" borderId="0" xfId="2" applyFont="1"/>
  </cellXfs>
  <cellStyles count="4">
    <cellStyle name="Normal" xfId="0" builtinId="0"/>
    <cellStyle name="Normal 2" xfId="2" xr:uid="{00000000-0005-0000-0000-000001000000}"/>
    <cellStyle name="Normal 3" xfId="3" xr:uid="{00000000-0005-0000-0000-000002000000}"/>
    <cellStyle name="Normal_MSFT"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30145673989648"/>
          <c:y val="0.21666842991886326"/>
          <c:w val="0.78378526141948734"/>
          <c:h val="0.40000325523482461"/>
        </c:manualLayout>
      </c:layout>
      <c:lineChart>
        <c:grouping val="standard"/>
        <c:varyColors val="0"/>
        <c:ser>
          <c:idx val="0"/>
          <c:order val="0"/>
          <c:marker>
            <c:symbol val="none"/>
          </c:marker>
          <c:val>
            <c:numRef>
              <c:f>'X10.1'!$C$4:$L$4</c:f>
              <c:numCache>
                <c:formatCode>General</c:formatCode>
                <c:ptCount val="10"/>
                <c:pt idx="0">
                  <c:v>2</c:v>
                </c:pt>
                <c:pt idx="1">
                  <c:v>5</c:v>
                </c:pt>
                <c:pt idx="2">
                  <c:v>6</c:v>
                </c:pt>
                <c:pt idx="3">
                  <c:v>6</c:v>
                </c:pt>
                <c:pt idx="4">
                  <c:v>4</c:v>
                </c:pt>
                <c:pt idx="5">
                  <c:v>5</c:v>
                </c:pt>
                <c:pt idx="6">
                  <c:v>7</c:v>
                </c:pt>
                <c:pt idx="7">
                  <c:v>5</c:v>
                </c:pt>
                <c:pt idx="8">
                  <c:v>8</c:v>
                </c:pt>
                <c:pt idx="9">
                  <c:v>9</c:v>
                </c:pt>
              </c:numCache>
            </c:numRef>
          </c:val>
          <c:smooth val="0"/>
          <c:extLst>
            <c:ext xmlns:c16="http://schemas.microsoft.com/office/drawing/2014/chart" uri="{C3380CC4-5D6E-409C-BE32-E72D297353CC}">
              <c16:uniqueId val="{00000000-5941-4106-967E-562FB40E642C}"/>
            </c:ext>
          </c:extLst>
        </c:ser>
        <c:dLbls>
          <c:showLegendKey val="0"/>
          <c:showVal val="0"/>
          <c:showCatName val="0"/>
          <c:showSerName val="0"/>
          <c:showPercent val="0"/>
          <c:showBubbleSize val="0"/>
        </c:dLbls>
        <c:smooth val="0"/>
        <c:axId val="556436072"/>
        <c:axId val="556436464"/>
      </c:lineChart>
      <c:catAx>
        <c:axId val="5564360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6436464"/>
        <c:crosses val="autoZero"/>
        <c:auto val="1"/>
        <c:lblAlgn val="ctr"/>
        <c:lblOffset val="100"/>
        <c:noMultiLvlLbl val="0"/>
      </c:catAx>
      <c:valAx>
        <c:axId val="55643646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6436072"/>
        <c:crosses val="autoZero"/>
        <c:crossBetween val="between"/>
      </c:valAx>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'X10.18'!$B$3</c:f>
              <c:strCache>
                <c:ptCount val="1"/>
                <c:pt idx="0">
                  <c:v>y</c:v>
                </c:pt>
              </c:strCache>
            </c:strRef>
          </c:tx>
          <c:spPr>
            <a:ln w="28575" cap="rnd">
              <a:solidFill>
                <a:schemeClr val="accent1"/>
              </a:solidFill>
              <a:round/>
            </a:ln>
            <a:effectLst/>
          </c:spPr>
          <c:marker>
            <c:symbol val="none"/>
          </c:marker>
          <c:val>
            <c:numRef>
              <c:f>'X10.18'!$B$4:$B$23</c:f>
              <c:numCache>
                <c:formatCode>General</c:formatCode>
                <c:ptCount val="20"/>
                <c:pt idx="0">
                  <c:v>25</c:v>
                </c:pt>
                <c:pt idx="1">
                  <c:v>26</c:v>
                </c:pt>
                <c:pt idx="2">
                  <c:v>28</c:v>
                </c:pt>
                <c:pt idx="3">
                  <c:v>27</c:v>
                </c:pt>
                <c:pt idx="4">
                  <c:v>26</c:v>
                </c:pt>
                <c:pt idx="5">
                  <c:v>25</c:v>
                </c:pt>
                <c:pt idx="6">
                  <c:v>26</c:v>
                </c:pt>
                <c:pt idx="7">
                  <c:v>28</c:v>
                </c:pt>
                <c:pt idx="8">
                  <c:v>27</c:v>
                </c:pt>
                <c:pt idx="9">
                  <c:v>26</c:v>
                </c:pt>
                <c:pt idx="10">
                  <c:v>26</c:v>
                </c:pt>
                <c:pt idx="11">
                  <c:v>27</c:v>
                </c:pt>
                <c:pt idx="12">
                  <c:v>29</c:v>
                </c:pt>
                <c:pt idx="13">
                  <c:v>28</c:v>
                </c:pt>
                <c:pt idx="14">
                  <c:v>27</c:v>
                </c:pt>
                <c:pt idx="15">
                  <c:v>26</c:v>
                </c:pt>
                <c:pt idx="16">
                  <c:v>27</c:v>
                </c:pt>
                <c:pt idx="17">
                  <c:v>30</c:v>
                </c:pt>
                <c:pt idx="18">
                  <c:v>29</c:v>
                </c:pt>
                <c:pt idx="19">
                  <c:v>27</c:v>
                </c:pt>
              </c:numCache>
            </c:numRef>
          </c:val>
          <c:smooth val="0"/>
          <c:extLst>
            <c:ext xmlns:c16="http://schemas.microsoft.com/office/drawing/2014/chart" uri="{C3380CC4-5D6E-409C-BE32-E72D297353CC}">
              <c16:uniqueId val="{00000000-9D38-423A-83CD-841E6BC7E2BD}"/>
            </c:ext>
          </c:extLst>
        </c:ser>
        <c:dLbls>
          <c:showLegendKey val="0"/>
          <c:showVal val="0"/>
          <c:showCatName val="0"/>
          <c:showSerName val="0"/>
          <c:showPercent val="0"/>
          <c:showBubbleSize val="0"/>
        </c:dLbls>
        <c:smooth val="0"/>
        <c:axId val="919726488"/>
        <c:axId val="919725832"/>
      </c:lineChart>
      <c:catAx>
        <c:axId val="9197264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9725832"/>
        <c:crosses val="autoZero"/>
        <c:auto val="1"/>
        <c:lblAlgn val="ctr"/>
        <c:lblOffset val="100"/>
        <c:noMultiLvlLbl val="0"/>
      </c:catAx>
      <c:valAx>
        <c:axId val="919725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9726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Cyclical time series and multiplicative decomposition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'X10.19'!$I$3</c:f>
              <c:strCache>
                <c:ptCount val="1"/>
                <c:pt idx="0">
                  <c:v>y</c:v>
                </c:pt>
              </c:strCache>
            </c:strRef>
          </c:tx>
          <c:spPr>
            <a:ln w="28575" cap="rnd">
              <a:solidFill>
                <a:schemeClr val="accent1"/>
              </a:solidFill>
              <a:round/>
            </a:ln>
            <a:effectLst/>
          </c:spPr>
          <c:marker>
            <c:symbol val="none"/>
          </c:marker>
          <c:val>
            <c:numRef>
              <c:f>'X10.19'!$I$4:$I$23</c:f>
              <c:numCache>
                <c:formatCode>General</c:formatCode>
                <c:ptCount val="20"/>
                <c:pt idx="0">
                  <c:v>25</c:v>
                </c:pt>
                <c:pt idx="1">
                  <c:v>26</c:v>
                </c:pt>
                <c:pt idx="2">
                  <c:v>27</c:v>
                </c:pt>
                <c:pt idx="3">
                  <c:v>27</c:v>
                </c:pt>
                <c:pt idx="4">
                  <c:v>26</c:v>
                </c:pt>
                <c:pt idx="5">
                  <c:v>25</c:v>
                </c:pt>
                <c:pt idx="6">
                  <c:v>26</c:v>
                </c:pt>
                <c:pt idx="7">
                  <c:v>28</c:v>
                </c:pt>
                <c:pt idx="8">
                  <c:v>27</c:v>
                </c:pt>
                <c:pt idx="9">
                  <c:v>26</c:v>
                </c:pt>
                <c:pt idx="10">
                  <c:v>26</c:v>
                </c:pt>
                <c:pt idx="11">
                  <c:v>27</c:v>
                </c:pt>
                <c:pt idx="12">
                  <c:v>29</c:v>
                </c:pt>
                <c:pt idx="13">
                  <c:v>28</c:v>
                </c:pt>
                <c:pt idx="14">
                  <c:v>27</c:v>
                </c:pt>
                <c:pt idx="15">
                  <c:v>26</c:v>
                </c:pt>
                <c:pt idx="16">
                  <c:v>27</c:v>
                </c:pt>
                <c:pt idx="17">
                  <c:v>30</c:v>
                </c:pt>
                <c:pt idx="18">
                  <c:v>29</c:v>
                </c:pt>
                <c:pt idx="19">
                  <c:v>27</c:v>
                </c:pt>
              </c:numCache>
            </c:numRef>
          </c:val>
          <c:smooth val="0"/>
          <c:extLst>
            <c:ext xmlns:c16="http://schemas.microsoft.com/office/drawing/2014/chart" uri="{C3380CC4-5D6E-409C-BE32-E72D297353CC}">
              <c16:uniqueId val="{00000000-8A63-463E-A464-DDC59091F9F0}"/>
            </c:ext>
          </c:extLst>
        </c:ser>
        <c:ser>
          <c:idx val="1"/>
          <c:order val="1"/>
          <c:tx>
            <c:strRef>
              <c:f>'X10.19'!$M$3</c:f>
              <c:strCache>
                <c:ptCount val="1"/>
                <c:pt idx="0">
                  <c:v>Ŷ</c:v>
                </c:pt>
              </c:strCache>
            </c:strRef>
          </c:tx>
          <c:spPr>
            <a:ln w="28575" cap="rnd">
              <a:solidFill>
                <a:schemeClr val="accent2"/>
              </a:solidFill>
              <a:round/>
            </a:ln>
            <a:effectLst/>
          </c:spPr>
          <c:marker>
            <c:symbol val="none"/>
          </c:marker>
          <c:val>
            <c:numRef>
              <c:f>'X10.19'!$M$4:$M$26</c:f>
              <c:numCache>
                <c:formatCode>0.00</c:formatCode>
                <c:ptCount val="23"/>
                <c:pt idx="0">
                  <c:v>24.585017957084283</c:v>
                </c:pt>
                <c:pt idx="1">
                  <c:v>25.554060435493255</c:v>
                </c:pt>
                <c:pt idx="2">
                  <c:v>27.471026064040352</c:v>
                </c:pt>
                <c:pt idx="3">
                  <c:v>26.760748438426031</c:v>
                </c:pt>
                <c:pt idx="4">
                  <c:v>25.567217246995369</c:v>
                </c:pt>
                <c:pt idx="5">
                  <c:v>25.199302137022535</c:v>
                </c:pt>
                <c:pt idx="6">
                  <c:v>26.189382380022096</c:v>
                </c:pt>
                <c:pt idx="7">
                  <c:v>28.15062813819198</c:v>
                </c:pt>
                <c:pt idx="8">
                  <c:v>27.419519598015292</c:v>
                </c:pt>
                <c:pt idx="9">
                  <c:v>26.1935236030731</c:v>
                </c:pt>
                <c:pt idx="10">
                  <c:v>25.813586316960787</c:v>
                </c:pt>
                <c:pt idx="11">
                  <c:v>26.824704324550936</c:v>
                </c:pt>
                <c:pt idx="12">
                  <c:v>28.830230212343611</c:v>
                </c:pt>
                <c:pt idx="13">
                  <c:v>28.078290757604552</c:v>
                </c:pt>
                <c:pt idx="14">
                  <c:v>26.81982995915083</c:v>
                </c:pt>
                <c:pt idx="15">
                  <c:v>26.42787049689904</c:v>
                </c:pt>
                <c:pt idx="16">
                  <c:v>27.460026269079773</c:v>
                </c:pt>
                <c:pt idx="17">
                  <c:v>29.509832286495239</c:v>
                </c:pt>
                <c:pt idx="18">
                  <c:v>28.737061917193813</c:v>
                </c:pt>
                <c:pt idx="19">
                  <c:v>27.446136315228564</c:v>
                </c:pt>
                <c:pt idx="20">
                  <c:v>27.042154676837292</c:v>
                </c:pt>
                <c:pt idx="21">
                  <c:v>28.095348213608609</c:v>
                </c:pt>
                <c:pt idx="22">
                  <c:v>30.189434360646874</c:v>
                </c:pt>
              </c:numCache>
            </c:numRef>
          </c:val>
          <c:smooth val="0"/>
          <c:extLst>
            <c:ext xmlns:c16="http://schemas.microsoft.com/office/drawing/2014/chart" uri="{C3380CC4-5D6E-409C-BE32-E72D297353CC}">
              <c16:uniqueId val="{00000001-8A63-463E-A464-DDC59091F9F0}"/>
            </c:ext>
          </c:extLst>
        </c:ser>
        <c:dLbls>
          <c:showLegendKey val="0"/>
          <c:showVal val="0"/>
          <c:showCatName val="0"/>
          <c:showSerName val="0"/>
          <c:showPercent val="0"/>
          <c:showBubbleSize val="0"/>
        </c:dLbls>
        <c:smooth val="0"/>
        <c:axId val="791430272"/>
        <c:axId val="791427976"/>
      </c:lineChart>
      <c:catAx>
        <c:axId val="791430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point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427976"/>
        <c:crosses val="autoZero"/>
        <c:auto val="1"/>
        <c:lblAlgn val="ctr"/>
        <c:lblOffset val="100"/>
        <c:noMultiLvlLbl val="0"/>
      </c:catAx>
      <c:valAx>
        <c:axId val="791427976"/>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43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'TU10.1-7'!$A$3</c:f>
              <c:strCache>
                <c:ptCount val="1"/>
                <c:pt idx="0">
                  <c:v>Series 1</c:v>
                </c:pt>
              </c:strCache>
            </c:strRef>
          </c:tx>
          <c:spPr>
            <a:ln w="28575" cap="rnd">
              <a:solidFill>
                <a:schemeClr val="accent1"/>
              </a:solidFill>
              <a:round/>
            </a:ln>
            <a:effectLst/>
          </c:spPr>
          <c:marker>
            <c:symbol val="none"/>
          </c:marker>
          <c:val>
            <c:numRef>
              <c:f>'TU10.1-7'!$A$4:$A$13</c:f>
              <c:numCache>
                <c:formatCode>General</c:formatCode>
                <c:ptCount val="10"/>
                <c:pt idx="0">
                  <c:v>2</c:v>
                </c:pt>
                <c:pt idx="1">
                  <c:v>4</c:v>
                </c:pt>
                <c:pt idx="2">
                  <c:v>3</c:v>
                </c:pt>
                <c:pt idx="3">
                  <c:v>5</c:v>
                </c:pt>
                <c:pt idx="4">
                  <c:v>4</c:v>
                </c:pt>
                <c:pt idx="5">
                  <c:v>2</c:v>
                </c:pt>
                <c:pt idx="6">
                  <c:v>3</c:v>
                </c:pt>
                <c:pt idx="7">
                  <c:v>4</c:v>
                </c:pt>
                <c:pt idx="8">
                  <c:v>2</c:v>
                </c:pt>
                <c:pt idx="9">
                  <c:v>4</c:v>
                </c:pt>
              </c:numCache>
            </c:numRef>
          </c:val>
          <c:smooth val="0"/>
          <c:extLst>
            <c:ext xmlns:c16="http://schemas.microsoft.com/office/drawing/2014/chart" uri="{C3380CC4-5D6E-409C-BE32-E72D297353CC}">
              <c16:uniqueId val="{00000000-58B2-4AEF-BF01-1C5F2B76C6A4}"/>
            </c:ext>
          </c:extLst>
        </c:ser>
        <c:dLbls>
          <c:showLegendKey val="0"/>
          <c:showVal val="0"/>
          <c:showCatName val="0"/>
          <c:showSerName val="0"/>
          <c:showPercent val="0"/>
          <c:showBubbleSize val="0"/>
        </c:dLbls>
        <c:smooth val="0"/>
        <c:axId val="557597336"/>
        <c:axId val="557597728"/>
      </c:lineChart>
      <c:catAx>
        <c:axId val="557597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597728"/>
        <c:crosses val="autoZero"/>
        <c:auto val="1"/>
        <c:lblAlgn val="ctr"/>
        <c:lblOffset val="100"/>
        <c:noMultiLvlLbl val="0"/>
      </c:catAx>
      <c:valAx>
        <c:axId val="557597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597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'TU10.1-7'!$C$3</c:f>
              <c:strCache>
                <c:ptCount val="1"/>
                <c:pt idx="0">
                  <c:v>Series 2</c:v>
                </c:pt>
              </c:strCache>
            </c:strRef>
          </c:tx>
          <c:spPr>
            <a:ln w="28575" cap="rnd">
              <a:solidFill>
                <a:schemeClr val="accent1"/>
              </a:solidFill>
              <a:round/>
            </a:ln>
            <a:effectLst/>
          </c:spPr>
          <c:marker>
            <c:symbol val="none"/>
          </c:marker>
          <c:val>
            <c:numRef>
              <c:f>'TU10.1-7'!$C$4:$C$13</c:f>
              <c:numCache>
                <c:formatCode>General</c:formatCode>
                <c:ptCount val="10"/>
                <c:pt idx="0">
                  <c:v>2</c:v>
                </c:pt>
                <c:pt idx="1">
                  <c:v>4</c:v>
                </c:pt>
                <c:pt idx="2">
                  <c:v>4</c:v>
                </c:pt>
                <c:pt idx="3">
                  <c:v>5</c:v>
                </c:pt>
                <c:pt idx="4">
                  <c:v>4</c:v>
                </c:pt>
                <c:pt idx="5">
                  <c:v>6</c:v>
                </c:pt>
                <c:pt idx="6">
                  <c:v>4</c:v>
                </c:pt>
                <c:pt idx="7">
                  <c:v>8</c:v>
                </c:pt>
                <c:pt idx="8">
                  <c:v>6</c:v>
                </c:pt>
                <c:pt idx="9">
                  <c:v>8</c:v>
                </c:pt>
              </c:numCache>
            </c:numRef>
          </c:val>
          <c:smooth val="0"/>
          <c:extLst>
            <c:ext xmlns:c16="http://schemas.microsoft.com/office/drawing/2014/chart" uri="{C3380CC4-5D6E-409C-BE32-E72D297353CC}">
              <c16:uniqueId val="{00000000-0357-4845-9465-2AE07E4CD18C}"/>
            </c:ext>
          </c:extLst>
        </c:ser>
        <c:dLbls>
          <c:showLegendKey val="0"/>
          <c:showVal val="0"/>
          <c:showCatName val="0"/>
          <c:showSerName val="0"/>
          <c:showPercent val="0"/>
          <c:showBubbleSize val="0"/>
        </c:dLbls>
        <c:smooth val="0"/>
        <c:axId val="557598512"/>
        <c:axId val="557598904"/>
      </c:lineChart>
      <c:catAx>
        <c:axId val="5575985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598904"/>
        <c:crosses val="autoZero"/>
        <c:auto val="1"/>
        <c:lblAlgn val="ctr"/>
        <c:lblOffset val="100"/>
        <c:noMultiLvlLbl val="0"/>
      </c:catAx>
      <c:valAx>
        <c:axId val="557598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598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'TU10.1-7'!$Q$7</c:f>
              <c:strCache>
                <c:ptCount val="1"/>
                <c:pt idx="0">
                  <c:v>Errors</c:v>
                </c:pt>
              </c:strCache>
            </c:strRef>
          </c:tx>
          <c:spPr>
            <a:ln w="28575" cap="rnd">
              <a:solidFill>
                <a:schemeClr val="accent1"/>
              </a:solidFill>
              <a:round/>
            </a:ln>
            <a:effectLst/>
          </c:spPr>
          <c:marker>
            <c:symbol val="none"/>
          </c:marker>
          <c:val>
            <c:numRef>
              <c:f>'TU10.1-7'!$Q$8:$Q$20</c:f>
              <c:numCache>
                <c:formatCode>General</c:formatCode>
                <c:ptCount val="13"/>
                <c:pt idx="0">
                  <c:v>2</c:v>
                </c:pt>
                <c:pt idx="1">
                  <c:v>4</c:v>
                </c:pt>
                <c:pt idx="2">
                  <c:v>5</c:v>
                </c:pt>
                <c:pt idx="3">
                  <c:v>5</c:v>
                </c:pt>
                <c:pt idx="4">
                  <c:v>4</c:v>
                </c:pt>
                <c:pt idx="5">
                  <c:v>2</c:v>
                </c:pt>
                <c:pt idx="6">
                  <c:v>2</c:v>
                </c:pt>
                <c:pt idx="7">
                  <c:v>4</c:v>
                </c:pt>
                <c:pt idx="8">
                  <c:v>5</c:v>
                </c:pt>
                <c:pt idx="9">
                  <c:v>5</c:v>
                </c:pt>
                <c:pt idx="10">
                  <c:v>4</c:v>
                </c:pt>
                <c:pt idx="11">
                  <c:v>3</c:v>
                </c:pt>
                <c:pt idx="12">
                  <c:v>2</c:v>
                </c:pt>
              </c:numCache>
            </c:numRef>
          </c:val>
          <c:smooth val="0"/>
          <c:extLst>
            <c:ext xmlns:c16="http://schemas.microsoft.com/office/drawing/2014/chart" uri="{C3380CC4-5D6E-409C-BE32-E72D297353CC}">
              <c16:uniqueId val="{00000000-C491-4A9E-AEC4-64DC1EFA8222}"/>
            </c:ext>
          </c:extLst>
        </c:ser>
        <c:dLbls>
          <c:showLegendKey val="0"/>
          <c:showVal val="0"/>
          <c:showCatName val="0"/>
          <c:showSerName val="0"/>
          <c:showPercent val="0"/>
          <c:showBubbleSize val="0"/>
        </c:dLbls>
        <c:smooth val="0"/>
        <c:axId val="557599688"/>
        <c:axId val="557600080"/>
      </c:lineChart>
      <c:catAx>
        <c:axId val="5575996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600080"/>
        <c:crosses val="autoZero"/>
        <c:auto val="1"/>
        <c:lblAlgn val="ctr"/>
        <c:lblOffset val="100"/>
        <c:noMultiLvlLbl val="0"/>
      </c:catAx>
      <c:valAx>
        <c:axId val="557600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599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'X10.2'!$D$4:$R$4</c:f>
              <c:numCache>
                <c:formatCode>General</c:formatCode>
                <c:ptCount val="15"/>
                <c:pt idx="0">
                  <c:v>1</c:v>
                </c:pt>
                <c:pt idx="1">
                  <c:v>3</c:v>
                </c:pt>
                <c:pt idx="2">
                  <c:v>5</c:v>
                </c:pt>
                <c:pt idx="3">
                  <c:v>3</c:v>
                </c:pt>
                <c:pt idx="4">
                  <c:v>1</c:v>
                </c:pt>
                <c:pt idx="5">
                  <c:v>3</c:v>
                </c:pt>
                <c:pt idx="6">
                  <c:v>5</c:v>
                </c:pt>
                <c:pt idx="7">
                  <c:v>7</c:v>
                </c:pt>
                <c:pt idx="8">
                  <c:v>5</c:v>
                </c:pt>
                <c:pt idx="9">
                  <c:v>3</c:v>
                </c:pt>
                <c:pt idx="10">
                  <c:v>5</c:v>
                </c:pt>
                <c:pt idx="11">
                  <c:v>7</c:v>
                </c:pt>
                <c:pt idx="12">
                  <c:v>9</c:v>
                </c:pt>
                <c:pt idx="13">
                  <c:v>7</c:v>
                </c:pt>
                <c:pt idx="14">
                  <c:v>5</c:v>
                </c:pt>
              </c:numCache>
            </c:numRef>
          </c:val>
          <c:smooth val="0"/>
          <c:extLst>
            <c:ext xmlns:c16="http://schemas.microsoft.com/office/drawing/2014/chart" uri="{C3380CC4-5D6E-409C-BE32-E72D297353CC}">
              <c16:uniqueId val="{00000000-B523-4B60-B3D1-58FDFD55B369}"/>
            </c:ext>
          </c:extLst>
        </c:ser>
        <c:dLbls>
          <c:showLegendKey val="0"/>
          <c:showVal val="0"/>
          <c:showCatName val="0"/>
          <c:showSerName val="0"/>
          <c:showPercent val="0"/>
          <c:showBubbleSize val="0"/>
        </c:dLbls>
        <c:smooth val="0"/>
        <c:axId val="556437248"/>
        <c:axId val="556437640"/>
      </c:lineChart>
      <c:catAx>
        <c:axId val="556437248"/>
        <c:scaling>
          <c:orientation val="minMax"/>
        </c:scaling>
        <c:delete val="0"/>
        <c:axPos val="b"/>
        <c:majorTickMark val="out"/>
        <c:minorTickMark val="none"/>
        <c:tickLblPos val="nextTo"/>
        <c:crossAx val="556437640"/>
        <c:crosses val="autoZero"/>
        <c:auto val="1"/>
        <c:lblAlgn val="ctr"/>
        <c:lblOffset val="100"/>
        <c:noMultiLvlLbl val="0"/>
      </c:catAx>
      <c:valAx>
        <c:axId val="556437640"/>
        <c:scaling>
          <c:orientation val="minMax"/>
        </c:scaling>
        <c:delete val="0"/>
        <c:axPos val="l"/>
        <c:majorGridlines/>
        <c:numFmt formatCode="General" sourceLinked="1"/>
        <c:majorTickMark val="out"/>
        <c:minorTickMark val="none"/>
        <c:tickLblPos val="nextTo"/>
        <c:crossAx val="556437248"/>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'X10.3'!$C$3</c:f>
              <c:strCache>
                <c:ptCount val="1"/>
                <c:pt idx="0">
                  <c:v>Time series</c:v>
                </c:pt>
              </c:strCache>
            </c:strRef>
          </c:tx>
          <c:spPr>
            <a:ln w="28575" cap="rnd">
              <a:solidFill>
                <a:schemeClr val="accent1"/>
              </a:solidFill>
              <a:round/>
            </a:ln>
            <a:effectLst/>
          </c:spPr>
          <c:marker>
            <c:symbol val="none"/>
          </c:marker>
          <c:val>
            <c:numRef>
              <c:f>'X10.3'!$C$4:$C$19</c:f>
              <c:numCache>
                <c:formatCode>General</c:formatCode>
                <c:ptCount val="16"/>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numCache>
            </c:numRef>
          </c:val>
          <c:smooth val="0"/>
          <c:extLst>
            <c:ext xmlns:c16="http://schemas.microsoft.com/office/drawing/2014/chart" uri="{C3380CC4-5D6E-409C-BE32-E72D297353CC}">
              <c16:uniqueId val="{00000000-CE0F-4845-AC14-143E58A1FE8D}"/>
            </c:ext>
          </c:extLst>
        </c:ser>
        <c:dLbls>
          <c:showLegendKey val="0"/>
          <c:showVal val="0"/>
          <c:showCatName val="0"/>
          <c:showSerName val="0"/>
          <c:showPercent val="0"/>
          <c:showBubbleSize val="0"/>
        </c:dLbls>
        <c:smooth val="0"/>
        <c:axId val="556438424"/>
        <c:axId val="556438816"/>
      </c:lineChart>
      <c:catAx>
        <c:axId val="556438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438816"/>
        <c:crosses val="autoZero"/>
        <c:auto val="1"/>
        <c:lblAlgn val="ctr"/>
        <c:lblOffset val="100"/>
        <c:noMultiLvlLbl val="0"/>
      </c:catAx>
      <c:valAx>
        <c:axId val="556438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438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25E-2"/>
          <c:y val="9.8592001320428585E-2"/>
          <c:w val="0.87812500000000004"/>
          <c:h val="0.76995658174048998"/>
        </c:manualLayout>
      </c:layout>
      <c:lineChart>
        <c:grouping val="standard"/>
        <c:varyColors val="0"/>
        <c:ser>
          <c:idx val="1"/>
          <c:order val="0"/>
          <c:spPr>
            <a:ln>
              <a:solidFill>
                <a:srgbClr val="0070C0"/>
              </a:solidFill>
            </a:ln>
          </c:spPr>
          <c:marker>
            <c:symbol val="none"/>
          </c:marker>
          <c:val>
            <c:numRef>
              <c:f>'X10.4'!$K$5:$K$94</c:f>
              <c:numCache>
                <c:formatCode>General</c:formatCode>
                <c:ptCount val="90"/>
                <c:pt idx="0">
                  <c:v>23.12</c:v>
                </c:pt>
                <c:pt idx="1">
                  <c:v>28.64</c:v>
                </c:pt>
                <c:pt idx="2">
                  <c:v>29.25</c:v>
                </c:pt>
                <c:pt idx="3">
                  <c:v>30.86</c:v>
                </c:pt>
                <c:pt idx="4">
                  <c:v>27.98</c:v>
                </c:pt>
                <c:pt idx="5">
                  <c:v>24.12</c:v>
                </c:pt>
                <c:pt idx="6">
                  <c:v>21.63</c:v>
                </c:pt>
                <c:pt idx="7">
                  <c:v>24.59</c:v>
                </c:pt>
                <c:pt idx="8">
                  <c:v>27.15</c:v>
                </c:pt>
                <c:pt idx="9">
                  <c:v>28.01</c:v>
                </c:pt>
                <c:pt idx="10">
                  <c:v>26.94</c:v>
                </c:pt>
                <c:pt idx="11">
                  <c:v>24.67</c:v>
                </c:pt>
                <c:pt idx="12">
                  <c:v>25.5</c:v>
                </c:pt>
                <c:pt idx="13">
                  <c:v>22.09</c:v>
                </c:pt>
                <c:pt idx="14">
                  <c:v>21.52</c:v>
                </c:pt>
                <c:pt idx="15">
                  <c:v>23.13</c:v>
                </c:pt>
                <c:pt idx="16">
                  <c:v>20.29</c:v>
                </c:pt>
                <c:pt idx="17">
                  <c:v>20.75</c:v>
                </c:pt>
                <c:pt idx="18">
                  <c:v>18.489999999999998</c:v>
                </c:pt>
                <c:pt idx="19">
                  <c:v>22.61</c:v>
                </c:pt>
                <c:pt idx="20">
                  <c:v>24.39</c:v>
                </c:pt>
                <c:pt idx="21">
                  <c:v>21.86</c:v>
                </c:pt>
                <c:pt idx="22">
                  <c:v>20.07</c:v>
                </c:pt>
                <c:pt idx="23">
                  <c:v>20.100000000000001</c:v>
                </c:pt>
                <c:pt idx="24">
                  <c:v>20.54</c:v>
                </c:pt>
                <c:pt idx="25">
                  <c:v>21.69</c:v>
                </c:pt>
                <c:pt idx="26">
                  <c:v>20.88</c:v>
                </c:pt>
                <c:pt idx="27">
                  <c:v>21.75</c:v>
                </c:pt>
                <c:pt idx="28">
                  <c:v>22.4</c:v>
                </c:pt>
                <c:pt idx="29">
                  <c:v>22.5</c:v>
                </c:pt>
                <c:pt idx="30">
                  <c:v>23.58</c:v>
                </c:pt>
                <c:pt idx="31">
                  <c:v>22.3</c:v>
                </c:pt>
                <c:pt idx="32">
                  <c:v>21.93</c:v>
                </c:pt>
                <c:pt idx="33">
                  <c:v>23.35</c:v>
                </c:pt>
                <c:pt idx="34">
                  <c:v>23.59</c:v>
                </c:pt>
                <c:pt idx="35">
                  <c:v>22.63</c:v>
                </c:pt>
                <c:pt idx="36">
                  <c:v>21.27</c:v>
                </c:pt>
                <c:pt idx="37">
                  <c:v>22.29</c:v>
                </c:pt>
                <c:pt idx="38">
                  <c:v>22.38</c:v>
                </c:pt>
                <c:pt idx="39">
                  <c:v>24.36</c:v>
                </c:pt>
                <c:pt idx="40">
                  <c:v>24.3</c:v>
                </c:pt>
                <c:pt idx="41">
                  <c:v>23.36</c:v>
                </c:pt>
                <c:pt idx="42">
                  <c:v>23.66</c:v>
                </c:pt>
                <c:pt idx="43">
                  <c:v>23.93</c:v>
                </c:pt>
                <c:pt idx="44">
                  <c:v>25.57</c:v>
                </c:pt>
                <c:pt idx="45">
                  <c:v>25.48</c:v>
                </c:pt>
                <c:pt idx="46">
                  <c:v>25.06</c:v>
                </c:pt>
                <c:pt idx="47">
                  <c:v>24.07</c:v>
                </c:pt>
                <c:pt idx="48">
                  <c:v>23.12</c:v>
                </c:pt>
                <c:pt idx="49">
                  <c:v>24.2</c:v>
                </c:pt>
                <c:pt idx="50">
                  <c:v>24.76</c:v>
                </c:pt>
                <c:pt idx="51">
                  <c:v>23.83</c:v>
                </c:pt>
                <c:pt idx="52">
                  <c:v>24.57</c:v>
                </c:pt>
                <c:pt idx="53">
                  <c:v>26.35</c:v>
                </c:pt>
                <c:pt idx="54">
                  <c:v>24.76</c:v>
                </c:pt>
                <c:pt idx="55">
                  <c:v>24.73</c:v>
                </c:pt>
                <c:pt idx="56">
                  <c:v>26.72</c:v>
                </c:pt>
                <c:pt idx="57">
                  <c:v>25.24</c:v>
                </c:pt>
                <c:pt idx="58">
                  <c:v>27.17</c:v>
                </c:pt>
                <c:pt idx="59">
                  <c:v>26.02</c:v>
                </c:pt>
                <c:pt idx="60">
                  <c:v>26.35</c:v>
                </c:pt>
                <c:pt idx="61">
                  <c:v>23.39</c:v>
                </c:pt>
                <c:pt idx="62">
                  <c:v>22.02</c:v>
                </c:pt>
                <c:pt idx="63">
                  <c:v>22.65</c:v>
                </c:pt>
                <c:pt idx="64">
                  <c:v>23.39</c:v>
                </c:pt>
                <c:pt idx="65">
                  <c:v>25.08</c:v>
                </c:pt>
                <c:pt idx="66">
                  <c:v>26.69</c:v>
                </c:pt>
                <c:pt idx="67">
                  <c:v>28.02</c:v>
                </c:pt>
                <c:pt idx="68">
                  <c:v>28.75</c:v>
                </c:pt>
                <c:pt idx="69">
                  <c:v>29.24</c:v>
                </c:pt>
                <c:pt idx="70">
                  <c:v>30.22</c:v>
                </c:pt>
                <c:pt idx="71">
                  <c:v>27.68</c:v>
                </c:pt>
                <c:pt idx="72">
                  <c:v>27.38</c:v>
                </c:pt>
                <c:pt idx="73">
                  <c:v>29.42</c:v>
                </c:pt>
                <c:pt idx="74">
                  <c:v>30.25</c:v>
                </c:pt>
                <c:pt idx="75">
                  <c:v>29.05</c:v>
                </c:pt>
                <c:pt idx="76">
                  <c:v>28.58</c:v>
                </c:pt>
                <c:pt idx="77">
                  <c:v>28.42</c:v>
                </c:pt>
                <c:pt idx="78">
                  <c:v>29.14</c:v>
                </c:pt>
                <c:pt idx="79">
                  <c:v>36.409999999999997</c:v>
                </c:pt>
                <c:pt idx="80">
                  <c:v>33.35</c:v>
                </c:pt>
                <c:pt idx="81">
                  <c:v>35.33</c:v>
                </c:pt>
                <c:pt idx="82">
                  <c:v>32.35</c:v>
                </c:pt>
                <c:pt idx="83">
                  <c:v>27.1</c:v>
                </c:pt>
                <c:pt idx="84">
                  <c:v>28.28</c:v>
                </c:pt>
                <c:pt idx="85">
                  <c:v>28.42</c:v>
                </c:pt>
                <c:pt idx="86">
                  <c:v>28.32</c:v>
                </c:pt>
                <c:pt idx="87">
                  <c:v>27.51</c:v>
                </c:pt>
                <c:pt idx="88">
                  <c:v>25.72</c:v>
                </c:pt>
                <c:pt idx="89">
                  <c:v>26.21</c:v>
                </c:pt>
              </c:numCache>
            </c:numRef>
          </c:val>
          <c:smooth val="0"/>
          <c:extLst>
            <c:ext xmlns:c16="http://schemas.microsoft.com/office/drawing/2014/chart" uri="{C3380CC4-5D6E-409C-BE32-E72D297353CC}">
              <c16:uniqueId val="{00000000-BF5B-4897-B847-74B70459D83B}"/>
            </c:ext>
          </c:extLst>
        </c:ser>
        <c:dLbls>
          <c:showLegendKey val="0"/>
          <c:showVal val="0"/>
          <c:showCatName val="0"/>
          <c:showSerName val="0"/>
          <c:showPercent val="0"/>
          <c:showBubbleSize val="0"/>
        </c:dLbls>
        <c:smooth val="0"/>
        <c:axId val="556439600"/>
        <c:axId val="556439992"/>
      </c:lineChart>
      <c:catAx>
        <c:axId val="556439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439992"/>
        <c:crosses val="autoZero"/>
        <c:auto val="1"/>
        <c:lblAlgn val="ctr"/>
        <c:lblOffset val="100"/>
        <c:tickLblSkip val="5"/>
        <c:tickMarkSkip val="1"/>
        <c:noMultiLvlLbl val="0"/>
      </c:catAx>
      <c:valAx>
        <c:axId val="556439992"/>
        <c:scaling>
          <c:orientation val="minMax"/>
          <c:max val="37"/>
          <c:min val="17"/>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43960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905921119303757E-2"/>
          <c:y val="0.10047846889952153"/>
          <c:w val="0.87107185740915327"/>
          <c:h val="0.76555023923444976"/>
        </c:manualLayout>
      </c:layout>
      <c:lineChart>
        <c:grouping val="standard"/>
        <c:varyColors val="0"/>
        <c:ser>
          <c:idx val="1"/>
          <c:order val="0"/>
          <c:spPr>
            <a:ln>
              <a:solidFill>
                <a:srgbClr val="0070C0"/>
              </a:solidFill>
            </a:ln>
          </c:spPr>
          <c:marker>
            <c:symbol val="none"/>
          </c:marker>
          <c:val>
            <c:numRef>
              <c:f>'X10.4'!$K$5:$K$94</c:f>
              <c:numCache>
                <c:formatCode>General</c:formatCode>
                <c:ptCount val="90"/>
                <c:pt idx="0">
                  <c:v>23.12</c:v>
                </c:pt>
                <c:pt idx="1">
                  <c:v>28.64</c:v>
                </c:pt>
                <c:pt idx="2">
                  <c:v>29.25</c:v>
                </c:pt>
                <c:pt idx="3">
                  <c:v>30.86</c:v>
                </c:pt>
                <c:pt idx="4">
                  <c:v>27.98</c:v>
                </c:pt>
                <c:pt idx="5">
                  <c:v>24.12</c:v>
                </c:pt>
                <c:pt idx="6">
                  <c:v>21.63</c:v>
                </c:pt>
                <c:pt idx="7">
                  <c:v>24.59</c:v>
                </c:pt>
                <c:pt idx="8">
                  <c:v>27.15</c:v>
                </c:pt>
                <c:pt idx="9">
                  <c:v>28.01</c:v>
                </c:pt>
                <c:pt idx="10">
                  <c:v>26.94</c:v>
                </c:pt>
                <c:pt idx="11">
                  <c:v>24.67</c:v>
                </c:pt>
                <c:pt idx="12">
                  <c:v>25.5</c:v>
                </c:pt>
                <c:pt idx="13">
                  <c:v>22.09</c:v>
                </c:pt>
                <c:pt idx="14">
                  <c:v>21.52</c:v>
                </c:pt>
                <c:pt idx="15">
                  <c:v>23.13</c:v>
                </c:pt>
                <c:pt idx="16">
                  <c:v>20.29</c:v>
                </c:pt>
                <c:pt idx="17">
                  <c:v>20.75</c:v>
                </c:pt>
                <c:pt idx="18">
                  <c:v>18.489999999999998</c:v>
                </c:pt>
                <c:pt idx="19">
                  <c:v>22.61</c:v>
                </c:pt>
                <c:pt idx="20">
                  <c:v>24.39</c:v>
                </c:pt>
                <c:pt idx="21">
                  <c:v>21.86</c:v>
                </c:pt>
                <c:pt idx="22">
                  <c:v>20.07</c:v>
                </c:pt>
                <c:pt idx="23">
                  <c:v>20.100000000000001</c:v>
                </c:pt>
                <c:pt idx="24">
                  <c:v>20.54</c:v>
                </c:pt>
                <c:pt idx="25">
                  <c:v>21.69</c:v>
                </c:pt>
                <c:pt idx="26">
                  <c:v>20.88</c:v>
                </c:pt>
                <c:pt idx="27">
                  <c:v>21.75</c:v>
                </c:pt>
                <c:pt idx="28">
                  <c:v>22.4</c:v>
                </c:pt>
                <c:pt idx="29">
                  <c:v>22.5</c:v>
                </c:pt>
                <c:pt idx="30">
                  <c:v>23.58</c:v>
                </c:pt>
                <c:pt idx="31">
                  <c:v>22.3</c:v>
                </c:pt>
                <c:pt idx="32">
                  <c:v>21.93</c:v>
                </c:pt>
                <c:pt idx="33">
                  <c:v>23.35</c:v>
                </c:pt>
                <c:pt idx="34">
                  <c:v>23.59</c:v>
                </c:pt>
                <c:pt idx="35">
                  <c:v>22.63</c:v>
                </c:pt>
                <c:pt idx="36">
                  <c:v>21.27</c:v>
                </c:pt>
                <c:pt idx="37">
                  <c:v>22.29</c:v>
                </c:pt>
                <c:pt idx="38">
                  <c:v>22.38</c:v>
                </c:pt>
                <c:pt idx="39">
                  <c:v>24.36</c:v>
                </c:pt>
                <c:pt idx="40">
                  <c:v>24.3</c:v>
                </c:pt>
                <c:pt idx="41">
                  <c:v>23.36</c:v>
                </c:pt>
                <c:pt idx="42">
                  <c:v>23.66</c:v>
                </c:pt>
                <c:pt idx="43">
                  <c:v>23.93</c:v>
                </c:pt>
                <c:pt idx="44">
                  <c:v>25.57</c:v>
                </c:pt>
                <c:pt idx="45">
                  <c:v>25.48</c:v>
                </c:pt>
                <c:pt idx="46">
                  <c:v>25.06</c:v>
                </c:pt>
                <c:pt idx="47">
                  <c:v>24.07</c:v>
                </c:pt>
                <c:pt idx="48">
                  <c:v>23.12</c:v>
                </c:pt>
                <c:pt idx="49">
                  <c:v>24.2</c:v>
                </c:pt>
                <c:pt idx="50">
                  <c:v>24.76</c:v>
                </c:pt>
                <c:pt idx="51">
                  <c:v>23.83</c:v>
                </c:pt>
                <c:pt idx="52">
                  <c:v>24.57</c:v>
                </c:pt>
                <c:pt idx="53">
                  <c:v>26.35</c:v>
                </c:pt>
                <c:pt idx="54">
                  <c:v>24.76</c:v>
                </c:pt>
                <c:pt idx="55">
                  <c:v>24.73</c:v>
                </c:pt>
                <c:pt idx="56">
                  <c:v>26.72</c:v>
                </c:pt>
                <c:pt idx="57">
                  <c:v>25.24</c:v>
                </c:pt>
                <c:pt idx="58">
                  <c:v>27.17</c:v>
                </c:pt>
                <c:pt idx="59">
                  <c:v>26.02</c:v>
                </c:pt>
                <c:pt idx="60">
                  <c:v>26.35</c:v>
                </c:pt>
                <c:pt idx="61">
                  <c:v>23.39</c:v>
                </c:pt>
                <c:pt idx="62">
                  <c:v>22.02</c:v>
                </c:pt>
                <c:pt idx="63">
                  <c:v>22.65</c:v>
                </c:pt>
                <c:pt idx="64">
                  <c:v>23.39</c:v>
                </c:pt>
                <c:pt idx="65">
                  <c:v>25.08</c:v>
                </c:pt>
                <c:pt idx="66">
                  <c:v>26.69</c:v>
                </c:pt>
                <c:pt idx="67">
                  <c:v>28.02</c:v>
                </c:pt>
                <c:pt idx="68">
                  <c:v>28.75</c:v>
                </c:pt>
                <c:pt idx="69">
                  <c:v>29.24</c:v>
                </c:pt>
                <c:pt idx="70">
                  <c:v>30.22</c:v>
                </c:pt>
                <c:pt idx="71">
                  <c:v>27.68</c:v>
                </c:pt>
                <c:pt idx="72">
                  <c:v>27.38</c:v>
                </c:pt>
                <c:pt idx="73">
                  <c:v>29.42</c:v>
                </c:pt>
                <c:pt idx="74">
                  <c:v>30.25</c:v>
                </c:pt>
                <c:pt idx="75">
                  <c:v>29.05</c:v>
                </c:pt>
                <c:pt idx="76">
                  <c:v>28.58</c:v>
                </c:pt>
                <c:pt idx="77">
                  <c:v>28.42</c:v>
                </c:pt>
                <c:pt idx="78">
                  <c:v>29.14</c:v>
                </c:pt>
                <c:pt idx="79">
                  <c:v>36.409999999999997</c:v>
                </c:pt>
                <c:pt idx="80">
                  <c:v>33.35</c:v>
                </c:pt>
                <c:pt idx="81">
                  <c:v>35.33</c:v>
                </c:pt>
                <c:pt idx="82">
                  <c:v>32.35</c:v>
                </c:pt>
                <c:pt idx="83">
                  <c:v>27.1</c:v>
                </c:pt>
                <c:pt idx="84">
                  <c:v>28.28</c:v>
                </c:pt>
                <c:pt idx="85">
                  <c:v>28.42</c:v>
                </c:pt>
                <c:pt idx="86">
                  <c:v>28.32</c:v>
                </c:pt>
                <c:pt idx="87">
                  <c:v>27.51</c:v>
                </c:pt>
                <c:pt idx="88">
                  <c:v>25.72</c:v>
                </c:pt>
                <c:pt idx="89">
                  <c:v>26.21</c:v>
                </c:pt>
              </c:numCache>
            </c:numRef>
          </c:val>
          <c:smooth val="0"/>
          <c:extLst>
            <c:ext xmlns:c16="http://schemas.microsoft.com/office/drawing/2014/chart" uri="{C3380CC4-5D6E-409C-BE32-E72D297353CC}">
              <c16:uniqueId val="{00000000-B03D-4A29-A1D9-9ED28BD69AFF}"/>
            </c:ext>
          </c:extLst>
        </c:ser>
        <c:dLbls>
          <c:showLegendKey val="0"/>
          <c:showVal val="0"/>
          <c:showCatName val="0"/>
          <c:showSerName val="0"/>
          <c:showPercent val="0"/>
          <c:showBubbleSize val="0"/>
        </c:dLbls>
        <c:smooth val="0"/>
        <c:axId val="556440776"/>
        <c:axId val="556961736"/>
      </c:lineChart>
      <c:catAx>
        <c:axId val="556440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961736"/>
        <c:crosses val="autoZero"/>
        <c:auto val="1"/>
        <c:lblAlgn val="ctr"/>
        <c:lblOffset val="100"/>
        <c:tickLblSkip val="5"/>
        <c:tickMarkSkip val="1"/>
        <c:noMultiLvlLbl val="0"/>
      </c:catAx>
      <c:valAx>
        <c:axId val="556961736"/>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44077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81856873834435E-2"/>
          <c:y val="9.6330275229357804E-2"/>
          <c:w val="0.87850734553685239"/>
          <c:h val="0.77522935779816515"/>
        </c:manualLayout>
      </c:layout>
      <c:lineChart>
        <c:grouping val="standard"/>
        <c:varyColors val="0"/>
        <c:ser>
          <c:idx val="1"/>
          <c:order val="0"/>
          <c:spPr>
            <a:ln>
              <a:solidFill>
                <a:srgbClr val="0070C0"/>
              </a:solidFill>
            </a:ln>
          </c:spPr>
          <c:marker>
            <c:symbol val="none"/>
          </c:marker>
          <c:val>
            <c:numRef>
              <c:f>'X10.4'!$K$5:$K$94</c:f>
              <c:numCache>
                <c:formatCode>General</c:formatCode>
                <c:ptCount val="90"/>
                <c:pt idx="0">
                  <c:v>23.12</c:v>
                </c:pt>
                <c:pt idx="1">
                  <c:v>28.64</c:v>
                </c:pt>
                <c:pt idx="2">
                  <c:v>29.25</c:v>
                </c:pt>
                <c:pt idx="3">
                  <c:v>30.86</c:v>
                </c:pt>
                <c:pt idx="4">
                  <c:v>27.98</c:v>
                </c:pt>
                <c:pt idx="5">
                  <c:v>24.12</c:v>
                </c:pt>
                <c:pt idx="6">
                  <c:v>21.63</c:v>
                </c:pt>
                <c:pt idx="7">
                  <c:v>24.59</c:v>
                </c:pt>
                <c:pt idx="8">
                  <c:v>27.15</c:v>
                </c:pt>
                <c:pt idx="9">
                  <c:v>28.01</c:v>
                </c:pt>
                <c:pt idx="10">
                  <c:v>26.94</c:v>
                </c:pt>
                <c:pt idx="11">
                  <c:v>24.67</c:v>
                </c:pt>
                <c:pt idx="12">
                  <c:v>25.5</c:v>
                </c:pt>
                <c:pt idx="13">
                  <c:v>22.09</c:v>
                </c:pt>
                <c:pt idx="14">
                  <c:v>21.52</c:v>
                </c:pt>
                <c:pt idx="15">
                  <c:v>23.13</c:v>
                </c:pt>
                <c:pt idx="16">
                  <c:v>20.29</c:v>
                </c:pt>
                <c:pt idx="17">
                  <c:v>20.75</c:v>
                </c:pt>
                <c:pt idx="18">
                  <c:v>18.489999999999998</c:v>
                </c:pt>
                <c:pt idx="19">
                  <c:v>22.61</c:v>
                </c:pt>
                <c:pt idx="20">
                  <c:v>24.39</c:v>
                </c:pt>
                <c:pt idx="21">
                  <c:v>21.86</c:v>
                </c:pt>
                <c:pt idx="22">
                  <c:v>20.07</c:v>
                </c:pt>
                <c:pt idx="23">
                  <c:v>20.100000000000001</c:v>
                </c:pt>
                <c:pt idx="24">
                  <c:v>20.54</c:v>
                </c:pt>
                <c:pt idx="25">
                  <c:v>21.69</c:v>
                </c:pt>
                <c:pt idx="26">
                  <c:v>20.88</c:v>
                </c:pt>
                <c:pt idx="27">
                  <c:v>21.75</c:v>
                </c:pt>
                <c:pt idx="28">
                  <c:v>22.4</c:v>
                </c:pt>
                <c:pt idx="29">
                  <c:v>22.5</c:v>
                </c:pt>
                <c:pt idx="30">
                  <c:v>23.58</c:v>
                </c:pt>
                <c:pt idx="31">
                  <c:v>22.3</c:v>
                </c:pt>
                <c:pt idx="32">
                  <c:v>21.93</c:v>
                </c:pt>
                <c:pt idx="33">
                  <c:v>23.35</c:v>
                </c:pt>
                <c:pt idx="34">
                  <c:v>23.59</c:v>
                </c:pt>
                <c:pt idx="35">
                  <c:v>22.63</c:v>
                </c:pt>
                <c:pt idx="36">
                  <c:v>21.27</c:v>
                </c:pt>
                <c:pt idx="37">
                  <c:v>22.29</c:v>
                </c:pt>
                <c:pt idx="38">
                  <c:v>22.38</c:v>
                </c:pt>
                <c:pt idx="39">
                  <c:v>24.36</c:v>
                </c:pt>
                <c:pt idx="40">
                  <c:v>24.3</c:v>
                </c:pt>
                <c:pt idx="41">
                  <c:v>23.36</c:v>
                </c:pt>
                <c:pt idx="42">
                  <c:v>23.66</c:v>
                </c:pt>
                <c:pt idx="43">
                  <c:v>23.93</c:v>
                </c:pt>
                <c:pt idx="44">
                  <c:v>25.57</c:v>
                </c:pt>
                <c:pt idx="45">
                  <c:v>25.48</c:v>
                </c:pt>
                <c:pt idx="46">
                  <c:v>25.06</c:v>
                </c:pt>
                <c:pt idx="47">
                  <c:v>24.07</c:v>
                </c:pt>
                <c:pt idx="48">
                  <c:v>23.12</c:v>
                </c:pt>
                <c:pt idx="49">
                  <c:v>24.2</c:v>
                </c:pt>
                <c:pt idx="50">
                  <c:v>24.76</c:v>
                </c:pt>
                <c:pt idx="51">
                  <c:v>23.83</c:v>
                </c:pt>
                <c:pt idx="52">
                  <c:v>24.57</c:v>
                </c:pt>
                <c:pt idx="53">
                  <c:v>26.35</c:v>
                </c:pt>
                <c:pt idx="54">
                  <c:v>24.76</c:v>
                </c:pt>
                <c:pt idx="55">
                  <c:v>24.73</c:v>
                </c:pt>
                <c:pt idx="56">
                  <c:v>26.72</c:v>
                </c:pt>
                <c:pt idx="57">
                  <c:v>25.24</c:v>
                </c:pt>
                <c:pt idx="58">
                  <c:v>27.17</c:v>
                </c:pt>
                <c:pt idx="59">
                  <c:v>26.02</c:v>
                </c:pt>
                <c:pt idx="60">
                  <c:v>26.35</c:v>
                </c:pt>
                <c:pt idx="61">
                  <c:v>23.39</c:v>
                </c:pt>
                <c:pt idx="62">
                  <c:v>22.02</c:v>
                </c:pt>
                <c:pt idx="63">
                  <c:v>22.65</c:v>
                </c:pt>
                <c:pt idx="64">
                  <c:v>23.39</c:v>
                </c:pt>
                <c:pt idx="65">
                  <c:v>25.08</c:v>
                </c:pt>
                <c:pt idx="66">
                  <c:v>26.69</c:v>
                </c:pt>
                <c:pt idx="67">
                  <c:v>28.02</c:v>
                </c:pt>
                <c:pt idx="68">
                  <c:v>28.75</c:v>
                </c:pt>
                <c:pt idx="69">
                  <c:v>29.24</c:v>
                </c:pt>
                <c:pt idx="70">
                  <c:v>30.22</c:v>
                </c:pt>
                <c:pt idx="71">
                  <c:v>27.68</c:v>
                </c:pt>
                <c:pt idx="72">
                  <c:v>27.38</c:v>
                </c:pt>
                <c:pt idx="73">
                  <c:v>29.42</c:v>
                </c:pt>
                <c:pt idx="74">
                  <c:v>30.25</c:v>
                </c:pt>
                <c:pt idx="75">
                  <c:v>29.05</c:v>
                </c:pt>
                <c:pt idx="76">
                  <c:v>28.58</c:v>
                </c:pt>
                <c:pt idx="77">
                  <c:v>28.42</c:v>
                </c:pt>
                <c:pt idx="78">
                  <c:v>29.14</c:v>
                </c:pt>
                <c:pt idx="79">
                  <c:v>36.409999999999997</c:v>
                </c:pt>
                <c:pt idx="80">
                  <c:v>33.35</c:v>
                </c:pt>
                <c:pt idx="81">
                  <c:v>35.33</c:v>
                </c:pt>
                <c:pt idx="82">
                  <c:v>32.35</c:v>
                </c:pt>
                <c:pt idx="83">
                  <c:v>27.1</c:v>
                </c:pt>
                <c:pt idx="84">
                  <c:v>28.28</c:v>
                </c:pt>
                <c:pt idx="85">
                  <c:v>28.42</c:v>
                </c:pt>
                <c:pt idx="86">
                  <c:v>28.32</c:v>
                </c:pt>
                <c:pt idx="87">
                  <c:v>27.51</c:v>
                </c:pt>
                <c:pt idx="88">
                  <c:v>25.72</c:v>
                </c:pt>
                <c:pt idx="89">
                  <c:v>26.21</c:v>
                </c:pt>
              </c:numCache>
            </c:numRef>
          </c:val>
          <c:smooth val="0"/>
          <c:extLst>
            <c:ext xmlns:c16="http://schemas.microsoft.com/office/drawing/2014/chart" uri="{C3380CC4-5D6E-409C-BE32-E72D297353CC}">
              <c16:uniqueId val="{00000000-0B43-44B6-B79F-DCE169B385CE}"/>
            </c:ext>
          </c:extLst>
        </c:ser>
        <c:dLbls>
          <c:showLegendKey val="0"/>
          <c:showVal val="0"/>
          <c:showCatName val="0"/>
          <c:showSerName val="0"/>
          <c:showPercent val="0"/>
          <c:showBubbleSize val="0"/>
        </c:dLbls>
        <c:smooth val="0"/>
        <c:axId val="556962520"/>
        <c:axId val="556962912"/>
      </c:lineChart>
      <c:catAx>
        <c:axId val="556962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962912"/>
        <c:crosses val="autoZero"/>
        <c:auto val="1"/>
        <c:lblAlgn val="ctr"/>
        <c:lblOffset val="100"/>
        <c:tickLblSkip val="5"/>
        <c:tickMarkSkip val="1"/>
        <c:noMultiLvlLbl val="0"/>
      </c:catAx>
      <c:valAx>
        <c:axId val="556962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Arial"/>
                <a:ea typeface="Arial"/>
                <a:cs typeface="Arial"/>
              </a:defRPr>
            </a:pPr>
            <a:endParaRPr lang="en-US"/>
          </a:p>
        </c:txPr>
        <c:crossAx val="556962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'X10.9'!$C$3</c:f>
              <c:strCache>
                <c:ptCount val="1"/>
                <c:pt idx="0">
                  <c:v>Sales</c:v>
                </c:pt>
              </c:strCache>
            </c:strRef>
          </c:tx>
          <c:spPr>
            <a:ln w="28575" cap="rnd">
              <a:solidFill>
                <a:schemeClr val="accent1"/>
              </a:solidFill>
              <a:round/>
            </a:ln>
            <a:effectLst/>
          </c:spPr>
          <c:marker>
            <c:symbol val="none"/>
          </c:marker>
          <c:val>
            <c:numRef>
              <c:f>'X10.9'!$C$4:$C$12</c:f>
              <c:numCache>
                <c:formatCode>General</c:formatCode>
                <c:ptCount val="9"/>
                <c:pt idx="0">
                  <c:v>230</c:v>
                </c:pt>
                <c:pt idx="1">
                  <c:v>300</c:v>
                </c:pt>
                <c:pt idx="2">
                  <c:v>290</c:v>
                </c:pt>
                <c:pt idx="3">
                  <c:v>320</c:v>
                </c:pt>
                <c:pt idx="4">
                  <c:v>350</c:v>
                </c:pt>
                <c:pt idx="5">
                  <c:v>400</c:v>
                </c:pt>
                <c:pt idx="6">
                  <c:v>350</c:v>
                </c:pt>
                <c:pt idx="7">
                  <c:v>400</c:v>
                </c:pt>
                <c:pt idx="8">
                  <c:v>420</c:v>
                </c:pt>
              </c:numCache>
            </c:numRef>
          </c:val>
          <c:smooth val="0"/>
          <c:extLst>
            <c:ext xmlns:c16="http://schemas.microsoft.com/office/drawing/2014/chart" uri="{C3380CC4-5D6E-409C-BE32-E72D297353CC}">
              <c16:uniqueId val="{00000000-E638-43EC-8867-BD00D7EB7C85}"/>
            </c:ext>
          </c:extLst>
        </c:ser>
        <c:ser>
          <c:idx val="1"/>
          <c:order val="1"/>
          <c:tx>
            <c:strRef>
              <c:f>'X10.9'!$D$3</c:f>
              <c:strCache>
                <c:ptCount val="1"/>
                <c:pt idx="0">
                  <c:v>Trend</c:v>
                </c:pt>
              </c:strCache>
            </c:strRef>
          </c:tx>
          <c:spPr>
            <a:ln w="28575" cap="rnd">
              <a:solidFill>
                <a:schemeClr val="accent2"/>
              </a:solidFill>
              <a:round/>
            </a:ln>
            <a:effectLst/>
          </c:spPr>
          <c:marker>
            <c:symbol val="none"/>
          </c:marker>
          <c:val>
            <c:numRef>
              <c:f>'X10.9'!$D$4:$D$15</c:f>
              <c:numCache>
                <c:formatCode>General</c:formatCode>
                <c:ptCount val="12"/>
                <c:pt idx="0">
                  <c:v>256</c:v>
                </c:pt>
                <c:pt idx="1">
                  <c:v>277</c:v>
                </c:pt>
                <c:pt idx="2">
                  <c:v>298</c:v>
                </c:pt>
                <c:pt idx="3">
                  <c:v>319</c:v>
                </c:pt>
                <c:pt idx="4">
                  <c:v>340</c:v>
                </c:pt>
                <c:pt idx="5">
                  <c:v>361</c:v>
                </c:pt>
                <c:pt idx="6">
                  <c:v>382</c:v>
                </c:pt>
                <c:pt idx="7">
                  <c:v>403</c:v>
                </c:pt>
                <c:pt idx="8">
                  <c:v>424</c:v>
                </c:pt>
                <c:pt idx="9">
                  <c:v>445</c:v>
                </c:pt>
                <c:pt idx="10">
                  <c:v>466</c:v>
                </c:pt>
                <c:pt idx="11">
                  <c:v>486.99999999999994</c:v>
                </c:pt>
              </c:numCache>
            </c:numRef>
          </c:val>
          <c:smooth val="0"/>
          <c:extLst>
            <c:ext xmlns:c16="http://schemas.microsoft.com/office/drawing/2014/chart" uri="{C3380CC4-5D6E-409C-BE32-E72D297353CC}">
              <c16:uniqueId val="{00000001-E638-43EC-8867-BD00D7EB7C85}"/>
            </c:ext>
          </c:extLst>
        </c:ser>
        <c:dLbls>
          <c:showLegendKey val="0"/>
          <c:showVal val="0"/>
          <c:showCatName val="0"/>
          <c:showSerName val="0"/>
          <c:showPercent val="0"/>
          <c:showBubbleSize val="0"/>
        </c:dLbls>
        <c:smooth val="0"/>
        <c:axId val="556964088"/>
        <c:axId val="556964480"/>
      </c:lineChart>
      <c:catAx>
        <c:axId val="5569640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4480"/>
        <c:crosses val="autoZero"/>
        <c:auto val="1"/>
        <c:lblAlgn val="ctr"/>
        <c:lblOffset val="100"/>
        <c:noMultiLvlLbl val="0"/>
      </c:catAx>
      <c:valAx>
        <c:axId val="556964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4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'X10.10-14'!$B$5</c:f>
              <c:strCache>
                <c:ptCount val="1"/>
                <c:pt idx="0">
                  <c:v>Actual</c:v>
                </c:pt>
              </c:strCache>
            </c:strRef>
          </c:tx>
          <c:spPr>
            <a:ln w="28575" cap="rnd">
              <a:solidFill>
                <a:schemeClr val="accent1"/>
              </a:solidFill>
              <a:round/>
            </a:ln>
            <a:effectLst/>
          </c:spPr>
          <c:marker>
            <c:symbol val="none"/>
          </c:marker>
          <c:val>
            <c:numRef>
              <c:f>'X10.10-14'!$B$6:$B$9</c:f>
              <c:numCache>
                <c:formatCode>General</c:formatCode>
                <c:ptCount val="4"/>
                <c:pt idx="0">
                  <c:v>100</c:v>
                </c:pt>
                <c:pt idx="1">
                  <c:v>200</c:v>
                </c:pt>
                <c:pt idx="2">
                  <c:v>300</c:v>
                </c:pt>
                <c:pt idx="3">
                  <c:v>400</c:v>
                </c:pt>
              </c:numCache>
            </c:numRef>
          </c:val>
          <c:smooth val="0"/>
          <c:extLst>
            <c:ext xmlns:c16="http://schemas.microsoft.com/office/drawing/2014/chart" uri="{C3380CC4-5D6E-409C-BE32-E72D297353CC}">
              <c16:uniqueId val="{00000000-44EA-48C2-979C-7427C594E9F7}"/>
            </c:ext>
          </c:extLst>
        </c:ser>
        <c:ser>
          <c:idx val="1"/>
          <c:order val="1"/>
          <c:tx>
            <c:strRef>
              <c:f>'X10.10-14'!$C$5</c:f>
              <c:strCache>
                <c:ptCount val="1"/>
                <c:pt idx="0">
                  <c:v>Forecast</c:v>
                </c:pt>
              </c:strCache>
            </c:strRef>
          </c:tx>
          <c:spPr>
            <a:ln w="28575" cap="rnd">
              <a:solidFill>
                <a:schemeClr val="accent2"/>
              </a:solidFill>
              <a:round/>
            </a:ln>
            <a:effectLst/>
          </c:spPr>
          <c:marker>
            <c:symbol val="none"/>
          </c:marker>
          <c:val>
            <c:numRef>
              <c:f>'X10.10-14'!$C$6:$C$9</c:f>
              <c:numCache>
                <c:formatCode>General</c:formatCode>
                <c:ptCount val="4"/>
                <c:pt idx="0">
                  <c:v>99</c:v>
                </c:pt>
                <c:pt idx="1">
                  <c:v>201</c:v>
                </c:pt>
                <c:pt idx="2">
                  <c:v>299</c:v>
                </c:pt>
                <c:pt idx="3">
                  <c:v>401</c:v>
                </c:pt>
              </c:numCache>
            </c:numRef>
          </c:val>
          <c:smooth val="0"/>
          <c:extLst>
            <c:ext xmlns:c16="http://schemas.microsoft.com/office/drawing/2014/chart" uri="{C3380CC4-5D6E-409C-BE32-E72D297353CC}">
              <c16:uniqueId val="{00000001-44EA-48C2-979C-7427C594E9F7}"/>
            </c:ext>
          </c:extLst>
        </c:ser>
        <c:dLbls>
          <c:showLegendKey val="0"/>
          <c:showVal val="0"/>
          <c:showCatName val="0"/>
          <c:showSerName val="0"/>
          <c:showPercent val="0"/>
          <c:showBubbleSize val="0"/>
        </c:dLbls>
        <c:smooth val="0"/>
        <c:axId val="556965264"/>
        <c:axId val="556965656"/>
      </c:lineChart>
      <c:catAx>
        <c:axId val="556965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5656"/>
        <c:crosses val="autoZero"/>
        <c:auto val="1"/>
        <c:lblAlgn val="ctr"/>
        <c:lblOffset val="100"/>
        <c:noMultiLvlLbl val="0"/>
      </c:catAx>
      <c:valAx>
        <c:axId val="556965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'X10.10-14'!$H$5</c:f>
              <c:strCache>
                <c:ptCount val="1"/>
                <c:pt idx="0">
                  <c:v>Actual</c:v>
                </c:pt>
              </c:strCache>
            </c:strRef>
          </c:tx>
          <c:spPr>
            <a:ln w="28575" cap="rnd">
              <a:solidFill>
                <a:schemeClr val="accent1"/>
              </a:solidFill>
              <a:round/>
            </a:ln>
            <a:effectLst/>
          </c:spPr>
          <c:marker>
            <c:symbol val="none"/>
          </c:marker>
          <c:val>
            <c:numRef>
              <c:f>'X10.10-14'!$H$6:$H$9</c:f>
              <c:numCache>
                <c:formatCode>General</c:formatCode>
                <c:ptCount val="4"/>
                <c:pt idx="0">
                  <c:v>100</c:v>
                </c:pt>
                <c:pt idx="1">
                  <c:v>200</c:v>
                </c:pt>
                <c:pt idx="2">
                  <c:v>300</c:v>
                </c:pt>
                <c:pt idx="3">
                  <c:v>400</c:v>
                </c:pt>
              </c:numCache>
            </c:numRef>
          </c:val>
          <c:smooth val="0"/>
          <c:extLst>
            <c:ext xmlns:c16="http://schemas.microsoft.com/office/drawing/2014/chart" uri="{C3380CC4-5D6E-409C-BE32-E72D297353CC}">
              <c16:uniqueId val="{00000000-084C-4D5E-BBA2-356DBE6CEEF0}"/>
            </c:ext>
          </c:extLst>
        </c:ser>
        <c:ser>
          <c:idx val="1"/>
          <c:order val="1"/>
          <c:tx>
            <c:strRef>
              <c:f>'X10.10-14'!$I$5</c:f>
              <c:strCache>
                <c:ptCount val="1"/>
                <c:pt idx="0">
                  <c:v>Forecast</c:v>
                </c:pt>
              </c:strCache>
            </c:strRef>
          </c:tx>
          <c:spPr>
            <a:ln w="28575" cap="rnd">
              <a:solidFill>
                <a:schemeClr val="accent2"/>
              </a:solidFill>
              <a:round/>
            </a:ln>
            <a:effectLst/>
          </c:spPr>
          <c:marker>
            <c:symbol val="none"/>
          </c:marker>
          <c:val>
            <c:numRef>
              <c:f>'X10.10-14'!$I$6:$I$9</c:f>
              <c:numCache>
                <c:formatCode>General</c:formatCode>
                <c:ptCount val="4"/>
                <c:pt idx="0">
                  <c:v>150</c:v>
                </c:pt>
                <c:pt idx="1">
                  <c:v>250</c:v>
                </c:pt>
                <c:pt idx="2">
                  <c:v>250</c:v>
                </c:pt>
                <c:pt idx="3">
                  <c:v>350</c:v>
                </c:pt>
              </c:numCache>
            </c:numRef>
          </c:val>
          <c:smooth val="0"/>
          <c:extLst>
            <c:ext xmlns:c16="http://schemas.microsoft.com/office/drawing/2014/chart" uri="{C3380CC4-5D6E-409C-BE32-E72D297353CC}">
              <c16:uniqueId val="{00000001-084C-4D5E-BBA2-356DBE6CEEF0}"/>
            </c:ext>
          </c:extLst>
        </c:ser>
        <c:dLbls>
          <c:showLegendKey val="0"/>
          <c:showVal val="0"/>
          <c:showCatName val="0"/>
          <c:showSerName val="0"/>
          <c:showPercent val="0"/>
          <c:showBubbleSize val="0"/>
        </c:dLbls>
        <c:smooth val="0"/>
        <c:axId val="556966440"/>
        <c:axId val="556966832"/>
      </c:lineChart>
      <c:catAx>
        <c:axId val="5569664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6832"/>
        <c:crosses val="autoZero"/>
        <c:auto val="1"/>
        <c:lblAlgn val="ctr"/>
        <c:lblOffset val="100"/>
        <c:noMultiLvlLbl val="0"/>
      </c:catAx>
      <c:valAx>
        <c:axId val="556966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6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19049</xdr:rowOff>
    </xdr:from>
    <xdr:to>
      <xdr:col>8</xdr:col>
      <xdr:colOff>142875</xdr:colOff>
      <xdr:row>22</xdr:row>
      <xdr:rowOff>161924</xdr:rowOff>
    </xdr:to>
    <xdr:graphicFrame macro="">
      <xdr:nvGraphicFramePr>
        <xdr:cNvPr id="26790" name="Chart 1">
          <a:extLst>
            <a:ext uri="{FF2B5EF4-FFF2-40B4-BE49-F238E27FC236}">
              <a16:creationId xmlns:a16="http://schemas.microsoft.com/office/drawing/2014/main" id="{00000000-0008-0000-0200-0000A6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5</xdr:row>
      <xdr:rowOff>42862</xdr:rowOff>
    </xdr:from>
    <xdr:to>
      <xdr:col>10</xdr:col>
      <xdr:colOff>314325</xdr:colOff>
      <xdr:row>22</xdr:row>
      <xdr:rowOff>33337</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327660</xdr:colOff>
      <xdr:row>2</xdr:row>
      <xdr:rowOff>110490</xdr:rowOff>
    </xdr:from>
    <xdr:to>
      <xdr:col>11</xdr:col>
      <xdr:colOff>22860</xdr:colOff>
      <xdr:row>17</xdr:row>
      <xdr:rowOff>110490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19049</xdr:colOff>
      <xdr:row>24</xdr:row>
      <xdr:rowOff>38100</xdr:rowOff>
    </xdr:from>
    <xdr:to>
      <xdr:col>19</xdr:col>
      <xdr:colOff>600074</xdr:colOff>
      <xdr:row>40</xdr:row>
      <xdr:rowOff>133350</xdr:rowOff>
    </xdr:to>
    <xdr:graphicFrame macro="">
      <xdr:nvGraphicFramePr>
        <xdr:cNvPr id="31868" name="Chart 1">
          <a:extLst>
            <a:ext uri="{FF2B5EF4-FFF2-40B4-BE49-F238E27FC236}">
              <a16:creationId xmlns:a16="http://schemas.microsoft.com/office/drawing/2014/main" id="{00000000-0008-0000-0500-00007C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19050</xdr:colOff>
      <xdr:row>2</xdr:row>
      <xdr:rowOff>38100</xdr:rowOff>
    </xdr:from>
    <xdr:to>
      <xdr:col>29</xdr:col>
      <xdr:colOff>38100</xdr:colOff>
      <xdr:row>21</xdr:row>
      <xdr:rowOff>57150</xdr:rowOff>
    </xdr:to>
    <xdr:graphicFrame macro="">
      <xdr:nvGraphicFramePr>
        <xdr:cNvPr id="31869" name="Chart 2">
          <a:extLst>
            <a:ext uri="{FF2B5EF4-FFF2-40B4-BE49-F238E27FC236}">
              <a16:creationId xmlns:a16="http://schemas.microsoft.com/office/drawing/2014/main" id="{00000000-0008-0000-0500-00007D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xdr:row>
      <xdr:rowOff>161924</xdr:rowOff>
    </xdr:from>
    <xdr:to>
      <xdr:col>19</xdr:col>
      <xdr:colOff>590550</xdr:colOff>
      <xdr:row>22</xdr:row>
      <xdr:rowOff>133349</xdr:rowOff>
    </xdr:to>
    <xdr:graphicFrame macro="">
      <xdr:nvGraphicFramePr>
        <xdr:cNvPr id="31870" name="Chart 3">
          <a:extLst>
            <a:ext uri="{FF2B5EF4-FFF2-40B4-BE49-F238E27FC236}">
              <a16:creationId xmlns:a16="http://schemas.microsoft.com/office/drawing/2014/main" id="{00000000-0008-0000-0500-00007E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175260</xdr:colOff>
      <xdr:row>1</xdr:row>
      <xdr:rowOff>80010</xdr:rowOff>
    </xdr:from>
    <xdr:to>
      <xdr:col>11</xdr:col>
      <xdr:colOff>480060</xdr:colOff>
      <xdr:row>16</xdr:row>
      <xdr:rowOff>80010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68580</xdr:colOff>
      <xdr:row>0</xdr:row>
      <xdr:rowOff>110490</xdr:rowOff>
    </xdr:from>
    <xdr:to>
      <xdr:col>21</xdr:col>
      <xdr:colOff>373380</xdr:colOff>
      <xdr:row>15</xdr:row>
      <xdr:rowOff>110490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304800</xdr:colOff>
      <xdr:row>6</xdr:row>
      <xdr:rowOff>49530</xdr:rowOff>
    </xdr:from>
    <xdr:to>
      <xdr:col>27</xdr:col>
      <xdr:colOff>0</xdr:colOff>
      <xdr:row>21</xdr:row>
      <xdr:rowOff>49530</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312420</xdr:colOff>
      <xdr:row>1</xdr:row>
      <xdr:rowOff>125730</xdr:rowOff>
    </xdr:from>
    <xdr:to>
      <xdr:col>15</xdr:col>
      <xdr:colOff>7620</xdr:colOff>
      <xdr:row>16</xdr:row>
      <xdr:rowOff>125730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3810</xdr:colOff>
      <xdr:row>22</xdr:row>
      <xdr:rowOff>160019</xdr:rowOff>
    </xdr:from>
    <xdr:to>
      <xdr:col>26</xdr:col>
      <xdr:colOff>308610</xdr:colOff>
      <xdr:row>45</xdr:row>
      <xdr:rowOff>180974</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280728</xdr:colOff>
      <xdr:row>0</xdr:row>
      <xdr:rowOff>0</xdr:rowOff>
    </xdr:from>
    <xdr:to>
      <xdr:col>11</xdr:col>
      <xdr:colOff>585528</xdr:colOff>
      <xdr:row>16</xdr:row>
      <xdr:rowOff>71120</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271780</xdr:colOff>
      <xdr:row>16</xdr:row>
      <xdr:rowOff>110490</xdr:rowOff>
    </xdr:from>
    <xdr:to>
      <xdr:col>11</xdr:col>
      <xdr:colOff>576580</xdr:colOff>
      <xdr:row>33</xdr:row>
      <xdr:rowOff>3810</xdr:rowOff>
    </xdr:to>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393990</xdr:colOff>
      <xdr:row>4</xdr:row>
      <xdr:rowOff>127809</xdr:rowOff>
    </xdr:from>
    <xdr:to>
      <xdr:col>25</xdr:col>
      <xdr:colOff>74728</xdr:colOff>
      <xdr:row>21</xdr:row>
      <xdr:rowOff>8140</xdr:rowOff>
    </xdr:to>
    <xdr:graphicFrame macro="">
      <xdr:nvGraphicFramePr>
        <xdr:cNvPr id="4" name="Chart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194830</xdr:colOff>
      <xdr:row>33</xdr:row>
      <xdr:rowOff>32472</xdr:rowOff>
    </xdr:from>
    <xdr:to>
      <xdr:col>9</xdr:col>
      <xdr:colOff>500582</xdr:colOff>
      <xdr:row>43</xdr:row>
      <xdr:rowOff>55852</xdr:rowOff>
    </xdr:to>
    <xdr:pic>
      <xdr:nvPicPr>
        <xdr:cNvPr id="5" name="Picture 4">
          <a:extLst>
            <a:ext uri="{FF2B5EF4-FFF2-40B4-BE49-F238E27FC236}">
              <a16:creationId xmlns:a16="http://schemas.microsoft.com/office/drawing/2014/main" id="{E5635832-FD68-4A7B-B72D-F5E3E9EDC4E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6080" y="6461847"/>
          <a:ext cx="3282315" cy="1971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tabSelected="1" workbookViewId="0">
      <selection activeCell="A2" sqref="A2"/>
    </sheetView>
  </sheetViews>
  <sheetFormatPr defaultColWidth="8.85546875" defaultRowHeight="15" x14ac:dyDescent="0.25"/>
  <cols>
    <col min="1" max="15" width="8.7109375" style="1" customWidth="1"/>
    <col min="16" max="16384" width="8.85546875" style="1"/>
  </cols>
  <sheetData>
    <row r="1" spans="1:12" x14ac:dyDescent="0.25">
      <c r="A1" s="49" t="s">
        <v>76</v>
      </c>
    </row>
    <row r="3" spans="1:12" x14ac:dyDescent="0.25">
      <c r="B3" s="4" t="s">
        <v>11</v>
      </c>
      <c r="C3" s="4">
        <v>1</v>
      </c>
      <c r="D3" s="4">
        <v>2</v>
      </c>
      <c r="E3" s="4">
        <v>3</v>
      </c>
      <c r="F3" s="4">
        <v>4</v>
      </c>
      <c r="G3" s="4">
        <v>5</v>
      </c>
      <c r="H3" s="4">
        <v>6</v>
      </c>
      <c r="I3" s="4">
        <v>7</v>
      </c>
      <c r="J3" s="4">
        <v>8</v>
      </c>
      <c r="K3" s="4">
        <v>9</v>
      </c>
      <c r="L3" s="4">
        <v>10</v>
      </c>
    </row>
    <row r="4" spans="1:12" x14ac:dyDescent="0.25">
      <c r="B4" s="4" t="s">
        <v>12</v>
      </c>
      <c r="C4" s="4">
        <v>2</v>
      </c>
      <c r="D4" s="4">
        <v>5</v>
      </c>
      <c r="E4" s="4">
        <v>6</v>
      </c>
      <c r="F4" s="4">
        <v>6</v>
      </c>
      <c r="G4" s="4">
        <v>4</v>
      </c>
      <c r="H4" s="4">
        <v>5</v>
      </c>
      <c r="I4" s="4">
        <v>7</v>
      </c>
      <c r="J4" s="4">
        <v>5</v>
      </c>
      <c r="K4" s="4">
        <v>8</v>
      </c>
      <c r="L4" s="4">
        <v>9</v>
      </c>
    </row>
    <row r="25" spans="1:1" x14ac:dyDescent="0.25">
      <c r="A25" s="1" t="s">
        <v>20</v>
      </c>
    </row>
  </sheetData>
  <phoneticPr fontId="3" type="noConversion"/>
  <printOptions headings="1" gridLines="1"/>
  <pageMargins left="0.74803149606299213" right="0.74803149606299213" top="0.98425196850393704" bottom="0.98425196850393704" header="0.51181102362204722" footer="0.51181102362204722"/>
  <pageSetup paperSize="9" orientation="landscape" horizontalDpi="0"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23"/>
  <sheetViews>
    <sheetView workbookViewId="0">
      <selection activeCell="A2" sqref="A2"/>
    </sheetView>
  </sheetViews>
  <sheetFormatPr defaultRowHeight="15" x14ac:dyDescent="0.25"/>
  <cols>
    <col min="1" max="2" width="8.85546875" style="2"/>
  </cols>
  <sheetData>
    <row r="1" spans="1:21" x14ac:dyDescent="0.25">
      <c r="A1" s="50" t="s">
        <v>93</v>
      </c>
    </row>
    <row r="3" spans="1:21" x14ac:dyDescent="0.25">
      <c r="A3" s="28" t="s">
        <v>4</v>
      </c>
      <c r="B3" s="28" t="s">
        <v>12</v>
      </c>
      <c r="D3" s="13" t="s">
        <v>62</v>
      </c>
      <c r="R3" s="23"/>
      <c r="S3" s="23"/>
      <c r="T3" s="23"/>
      <c r="U3" s="23"/>
    </row>
    <row r="4" spans="1:21" x14ac:dyDescent="0.25">
      <c r="A4" s="23">
        <v>2001</v>
      </c>
      <c r="B4" s="23">
        <v>25</v>
      </c>
      <c r="R4" s="23"/>
      <c r="S4" s="23"/>
      <c r="T4" s="23"/>
      <c r="U4" s="23"/>
    </row>
    <row r="5" spans="1:21" x14ac:dyDescent="0.25">
      <c r="A5" s="23">
        <v>2002</v>
      </c>
      <c r="B5" s="23">
        <v>26</v>
      </c>
      <c r="R5" s="23"/>
      <c r="S5" s="23"/>
      <c r="T5" s="23"/>
      <c r="U5" s="23"/>
    </row>
    <row r="6" spans="1:21" x14ac:dyDescent="0.25">
      <c r="A6" s="23">
        <v>2003</v>
      </c>
      <c r="B6" s="23">
        <v>28</v>
      </c>
      <c r="R6" s="23"/>
      <c r="S6" s="23"/>
      <c r="T6" s="23"/>
      <c r="U6" s="23"/>
    </row>
    <row r="7" spans="1:21" x14ac:dyDescent="0.25">
      <c r="A7" s="23">
        <v>2004</v>
      </c>
      <c r="B7" s="23">
        <v>27</v>
      </c>
      <c r="R7" s="23"/>
      <c r="S7" s="23"/>
      <c r="T7" s="23"/>
      <c r="U7" s="23"/>
    </row>
    <row r="8" spans="1:21" x14ac:dyDescent="0.25">
      <c r="A8" s="23">
        <v>2005</v>
      </c>
      <c r="B8" s="23">
        <v>26</v>
      </c>
    </row>
    <row r="9" spans="1:21" x14ac:dyDescent="0.25">
      <c r="A9" s="23">
        <v>2006</v>
      </c>
      <c r="B9" s="23">
        <v>25</v>
      </c>
    </row>
    <row r="10" spans="1:21" x14ac:dyDescent="0.25">
      <c r="A10" s="23">
        <v>2007</v>
      </c>
      <c r="B10" s="23">
        <v>26</v>
      </c>
    </row>
    <row r="11" spans="1:21" x14ac:dyDescent="0.25">
      <c r="A11" s="23">
        <v>2008</v>
      </c>
      <c r="B11" s="23">
        <v>28</v>
      </c>
    </row>
    <row r="12" spans="1:21" x14ac:dyDescent="0.25">
      <c r="A12" s="23">
        <v>2009</v>
      </c>
      <c r="B12" s="23">
        <v>27</v>
      </c>
    </row>
    <row r="13" spans="1:21" x14ac:dyDescent="0.25">
      <c r="A13" s="23">
        <v>2010</v>
      </c>
      <c r="B13" s="23">
        <v>26</v>
      </c>
    </row>
    <row r="14" spans="1:21" x14ac:dyDescent="0.25">
      <c r="A14" s="23">
        <v>2011</v>
      </c>
      <c r="B14" s="23">
        <v>26</v>
      </c>
    </row>
    <row r="15" spans="1:21" x14ac:dyDescent="0.25">
      <c r="A15" s="23">
        <v>2012</v>
      </c>
      <c r="B15" s="23">
        <v>27</v>
      </c>
    </row>
    <row r="16" spans="1:21" x14ac:dyDescent="0.25">
      <c r="A16" s="23">
        <v>2013</v>
      </c>
      <c r="B16" s="23">
        <v>29</v>
      </c>
    </row>
    <row r="17" spans="1:2" x14ac:dyDescent="0.25">
      <c r="A17" s="23">
        <v>2014</v>
      </c>
      <c r="B17" s="23">
        <v>28</v>
      </c>
    </row>
    <row r="18" spans="1:2" x14ac:dyDescent="0.25">
      <c r="A18" s="23">
        <v>2015</v>
      </c>
      <c r="B18" s="23">
        <v>27</v>
      </c>
    </row>
    <row r="19" spans="1:2" x14ac:dyDescent="0.25">
      <c r="A19" s="23">
        <v>2016</v>
      </c>
      <c r="B19" s="23">
        <v>26</v>
      </c>
    </row>
    <row r="20" spans="1:2" x14ac:dyDescent="0.25">
      <c r="A20" s="23">
        <v>2017</v>
      </c>
      <c r="B20" s="23">
        <v>27</v>
      </c>
    </row>
    <row r="21" spans="1:2" x14ac:dyDescent="0.25">
      <c r="A21" s="23">
        <v>2018</v>
      </c>
      <c r="B21" s="23">
        <v>30</v>
      </c>
    </row>
    <row r="22" spans="1:2" x14ac:dyDescent="0.25">
      <c r="A22" s="23">
        <v>2019</v>
      </c>
      <c r="B22" s="23">
        <v>29</v>
      </c>
    </row>
    <row r="23" spans="1:2" x14ac:dyDescent="0.25">
      <c r="A23" s="23">
        <v>2020</v>
      </c>
      <c r="B23" s="23">
        <v>27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30"/>
  <sheetViews>
    <sheetView workbookViewId="0">
      <selection activeCell="A2" sqref="A2"/>
    </sheetView>
  </sheetViews>
  <sheetFormatPr defaultColWidth="8.85546875" defaultRowHeight="15" x14ac:dyDescent="0.25"/>
  <cols>
    <col min="1" max="2" width="8.85546875" style="2"/>
    <col min="3" max="3" width="3" style="2" customWidth="1"/>
    <col min="4" max="5" width="8.85546875" style="2"/>
    <col min="6" max="6" width="3.5703125" style="2" customWidth="1"/>
    <col min="7" max="10" width="8.85546875" style="2"/>
    <col min="11" max="11" width="10.5703125" style="2" customWidth="1"/>
    <col min="12" max="12" width="10.28515625" style="2" bestFit="1" customWidth="1"/>
    <col min="13" max="13" width="12.42578125" style="2" customWidth="1"/>
    <col min="14" max="14" width="8.85546875" style="2"/>
    <col min="15" max="15" width="4.5703125" style="2" customWidth="1"/>
    <col min="16" max="20" width="8.85546875" style="2"/>
    <col min="21" max="21" width="8.85546875" style="2" customWidth="1"/>
    <col min="22" max="16384" width="8.85546875" style="2"/>
  </cols>
  <sheetData>
    <row r="1" spans="1:24" x14ac:dyDescent="0.25">
      <c r="A1" s="50" t="s">
        <v>94</v>
      </c>
      <c r="J1" s="2" t="s">
        <v>61</v>
      </c>
    </row>
    <row r="2" spans="1:24" x14ac:dyDescent="0.25">
      <c r="J2" s="41">
        <f>SLOPE(I4:I23,H4:H23)</f>
        <v>0.12857142857142859</v>
      </c>
      <c r="K2" s="42" t="s">
        <v>57</v>
      </c>
      <c r="L2" s="41">
        <f>INTERCEPT(I4:I23,H4:H23)</f>
        <v>25.599999999999998</v>
      </c>
      <c r="M2" s="42" t="s">
        <v>56</v>
      </c>
    </row>
    <row r="3" spans="1:24" x14ac:dyDescent="0.25">
      <c r="A3" s="29" t="s">
        <v>4</v>
      </c>
      <c r="B3" s="29" t="s">
        <v>12</v>
      </c>
      <c r="D3" s="29" t="s">
        <v>4</v>
      </c>
      <c r="E3" s="29" t="s">
        <v>12</v>
      </c>
      <c r="G3" s="30" t="s">
        <v>4</v>
      </c>
      <c r="H3" s="30" t="s">
        <v>55</v>
      </c>
      <c r="I3" s="30" t="s">
        <v>12</v>
      </c>
      <c r="J3" s="30" t="s">
        <v>47</v>
      </c>
      <c r="K3" s="30" t="s">
        <v>54</v>
      </c>
      <c r="L3" s="30" t="s">
        <v>53</v>
      </c>
      <c r="M3" s="30" t="s">
        <v>46</v>
      </c>
      <c r="P3" s="2" t="s">
        <v>71</v>
      </c>
    </row>
    <row r="4" spans="1:24" x14ac:dyDescent="0.25">
      <c r="A4" s="43">
        <v>2001</v>
      </c>
      <c r="B4" s="43">
        <v>25</v>
      </c>
      <c r="D4" s="43">
        <v>2011</v>
      </c>
      <c r="E4" s="43">
        <v>26</v>
      </c>
      <c r="G4" s="30">
        <v>2001</v>
      </c>
      <c r="H4" s="30">
        <v>1</v>
      </c>
      <c r="I4" s="43">
        <v>25</v>
      </c>
      <c r="J4" s="31">
        <f t="shared" ref="J4:J26" si="0">$L$2+$J$2*H4</f>
        <v>25.728571428571428</v>
      </c>
      <c r="K4" s="32">
        <f t="shared" ref="K4:K20" si="1">I4/J4</f>
        <v>0.97168239866740702</v>
      </c>
      <c r="L4" s="33">
        <f>Q17</f>
        <v>0.95555316879283725</v>
      </c>
      <c r="M4" s="31">
        <f>J4*L4</f>
        <v>24.585017957084283</v>
      </c>
      <c r="P4" s="19"/>
      <c r="Q4" s="19" t="s">
        <v>52</v>
      </c>
      <c r="R4" s="19" t="s">
        <v>51</v>
      </c>
      <c r="S4" s="19" t="s">
        <v>59</v>
      </c>
      <c r="T4" s="15" t="s">
        <v>50</v>
      </c>
      <c r="U4" s="15"/>
      <c r="V4" s="15"/>
      <c r="W4" s="15"/>
      <c r="X4" s="15"/>
    </row>
    <row r="5" spans="1:24" x14ac:dyDescent="0.25">
      <c r="A5" s="43">
        <v>2002</v>
      </c>
      <c r="B5" s="43">
        <v>26</v>
      </c>
      <c r="D5" s="43">
        <v>2012</v>
      </c>
      <c r="E5" s="43">
        <v>27</v>
      </c>
      <c r="G5" s="30">
        <v>2002</v>
      </c>
      <c r="H5" s="30">
        <v>2</v>
      </c>
      <c r="I5" s="43">
        <v>26</v>
      </c>
      <c r="J5" s="31">
        <f t="shared" si="0"/>
        <v>25.857142857142854</v>
      </c>
      <c r="K5" s="32">
        <f t="shared" si="1"/>
        <v>1.0055248618784531</v>
      </c>
      <c r="L5" s="34">
        <f t="shared" ref="L5:L8" si="2">Q18</f>
        <v>0.98827858037819238</v>
      </c>
      <c r="M5" s="31">
        <f t="shared" ref="M5:M26" si="3">J5*L5</f>
        <v>25.554060435493255</v>
      </c>
      <c r="P5" s="44" t="s">
        <v>4</v>
      </c>
      <c r="Q5" s="44">
        <v>2001</v>
      </c>
      <c r="R5" s="44">
        <v>2006</v>
      </c>
      <c r="S5" s="44">
        <v>2011</v>
      </c>
      <c r="T5" s="44">
        <v>2016</v>
      </c>
      <c r="U5" s="44" t="s">
        <v>6</v>
      </c>
      <c r="V5" s="19"/>
    </row>
    <row r="6" spans="1:24" x14ac:dyDescent="0.25">
      <c r="A6" s="43">
        <v>2003</v>
      </c>
      <c r="B6" s="43">
        <v>27</v>
      </c>
      <c r="D6" s="43">
        <v>2013</v>
      </c>
      <c r="E6" s="43">
        <v>29</v>
      </c>
      <c r="G6" s="30">
        <v>2003</v>
      </c>
      <c r="H6" s="30">
        <v>3</v>
      </c>
      <c r="I6" s="43">
        <v>27</v>
      </c>
      <c r="J6" s="31">
        <f t="shared" si="0"/>
        <v>25.985714285714284</v>
      </c>
      <c r="K6" s="32">
        <f t="shared" si="1"/>
        <v>1.0390324354040683</v>
      </c>
      <c r="L6" s="35">
        <f t="shared" si="2"/>
        <v>1.0571587820136474</v>
      </c>
      <c r="M6" s="31">
        <f t="shared" si="3"/>
        <v>27.471026064040352</v>
      </c>
      <c r="P6" s="44">
        <v>1</v>
      </c>
      <c r="Q6" s="32">
        <f>K4</f>
        <v>0.97168239866740702</v>
      </c>
      <c r="R6" s="32">
        <f>K9</f>
        <v>0.94799566630552545</v>
      </c>
      <c r="S6" s="32">
        <f>K14</f>
        <v>0.96245372818614494</v>
      </c>
      <c r="T6" s="32">
        <f>K19</f>
        <v>0.94008264462809921</v>
      </c>
      <c r="U6" s="32">
        <f>AVERAGE(Q6:T6)</f>
        <v>0.95555360944679413</v>
      </c>
      <c r="V6" s="18"/>
    </row>
    <row r="7" spans="1:24" x14ac:dyDescent="0.25">
      <c r="A7" s="43">
        <v>2004</v>
      </c>
      <c r="B7" s="43">
        <v>27</v>
      </c>
      <c r="D7" s="43">
        <v>2014</v>
      </c>
      <c r="E7" s="43">
        <v>28</v>
      </c>
      <c r="G7" s="30">
        <v>2004</v>
      </c>
      <c r="H7" s="30">
        <v>4</v>
      </c>
      <c r="I7" s="43">
        <v>27</v>
      </c>
      <c r="J7" s="31">
        <f t="shared" si="0"/>
        <v>26.114285714285714</v>
      </c>
      <c r="K7" s="32">
        <f t="shared" si="1"/>
        <v>1.0339168490153172</v>
      </c>
      <c r="L7" s="36">
        <f t="shared" si="2"/>
        <v>1.0247551371388524</v>
      </c>
      <c r="M7" s="31">
        <f t="shared" si="3"/>
        <v>26.760748438426031</v>
      </c>
      <c r="P7" s="44">
        <v>2</v>
      </c>
      <c r="Q7" s="32">
        <f t="shared" ref="Q7:Q10" si="4">K5</f>
        <v>1.0055248618784531</v>
      </c>
      <c r="R7" s="32">
        <f t="shared" ref="R7:R10" si="5">K10</f>
        <v>0.98113207547169823</v>
      </c>
      <c r="S7" s="32">
        <f t="shared" ref="S7:S10" si="6">K15</f>
        <v>0.99473684210526314</v>
      </c>
      <c r="T7" s="32">
        <f t="shared" ref="T7:T10" si="7">K20</f>
        <v>0.97172236503856046</v>
      </c>
      <c r="U7" s="32">
        <f t="shared" ref="U7:U10" si="8">AVERAGE(Q7:T7)</f>
        <v>0.98827903612349377</v>
      </c>
      <c r="V7" s="18"/>
    </row>
    <row r="8" spans="1:24" x14ac:dyDescent="0.25">
      <c r="A8" s="43">
        <v>2005</v>
      </c>
      <c r="B8" s="43">
        <v>26</v>
      </c>
      <c r="D8" s="43">
        <v>2015</v>
      </c>
      <c r="E8" s="43">
        <v>27</v>
      </c>
      <c r="G8" s="30">
        <v>2005</v>
      </c>
      <c r="H8" s="30">
        <v>5</v>
      </c>
      <c r="I8" s="43">
        <v>26</v>
      </c>
      <c r="J8" s="31">
        <f t="shared" si="0"/>
        <v>26.24285714285714</v>
      </c>
      <c r="K8" s="32">
        <f t="shared" si="1"/>
        <v>0.99074578116494294</v>
      </c>
      <c r="L8" s="46">
        <f t="shared" si="2"/>
        <v>0.97425433167647035</v>
      </c>
      <c r="M8" s="31">
        <f t="shared" si="3"/>
        <v>25.567217246995369</v>
      </c>
      <c r="P8" s="44">
        <v>3</v>
      </c>
      <c r="Q8" s="32">
        <f t="shared" si="4"/>
        <v>1.0390324354040683</v>
      </c>
      <c r="R8" s="32">
        <f t="shared" si="5"/>
        <v>1.0515021459227469</v>
      </c>
      <c r="S8" s="32">
        <f t="shared" si="6"/>
        <v>1.0633839706652699</v>
      </c>
      <c r="T8" s="32">
        <f t="shared" si="7"/>
        <v>1.0747185261003072</v>
      </c>
      <c r="U8" s="32">
        <f t="shared" si="8"/>
        <v>1.057159269523098</v>
      </c>
      <c r="V8" s="18"/>
    </row>
    <row r="9" spans="1:24" x14ac:dyDescent="0.25">
      <c r="A9" s="43">
        <v>2006</v>
      </c>
      <c r="B9" s="43">
        <v>25</v>
      </c>
      <c r="D9" s="43">
        <v>2016</v>
      </c>
      <c r="E9" s="43">
        <v>26</v>
      </c>
      <c r="G9" s="30">
        <v>2006</v>
      </c>
      <c r="H9" s="30">
        <v>6</v>
      </c>
      <c r="I9" s="43">
        <v>25</v>
      </c>
      <c r="J9" s="31">
        <f t="shared" si="0"/>
        <v>26.37142857142857</v>
      </c>
      <c r="K9" s="32">
        <f t="shared" si="1"/>
        <v>0.94799566630552545</v>
      </c>
      <c r="L9" s="33">
        <f>Q17</f>
        <v>0.95555316879283725</v>
      </c>
      <c r="M9" s="31">
        <f t="shared" si="3"/>
        <v>25.199302137022535</v>
      </c>
      <c r="P9" s="44">
        <v>4</v>
      </c>
      <c r="Q9" s="32">
        <f t="shared" si="4"/>
        <v>1.0339168490153172</v>
      </c>
      <c r="R9" s="32">
        <f t="shared" si="5"/>
        <v>1.009076348104645</v>
      </c>
      <c r="S9" s="32">
        <f t="shared" si="6"/>
        <v>1.0218978102189782</v>
      </c>
      <c r="T9" s="32">
        <f t="shared" si="7"/>
        <v>1.034131431482425</v>
      </c>
      <c r="U9" s="32">
        <f t="shared" si="8"/>
        <v>1.0247556097053414</v>
      </c>
      <c r="V9" s="18"/>
    </row>
    <row r="10" spans="1:24" x14ac:dyDescent="0.25">
      <c r="A10" s="43">
        <v>2007</v>
      </c>
      <c r="B10" s="43">
        <v>26</v>
      </c>
      <c r="D10" s="43">
        <v>2017</v>
      </c>
      <c r="E10" s="43">
        <v>27</v>
      </c>
      <c r="G10" s="30">
        <v>2007</v>
      </c>
      <c r="H10" s="30">
        <v>7</v>
      </c>
      <c r="I10" s="43">
        <v>26</v>
      </c>
      <c r="J10" s="31">
        <f t="shared" si="0"/>
        <v>26.499999999999996</v>
      </c>
      <c r="K10" s="32">
        <f t="shared" si="1"/>
        <v>0.98113207547169823</v>
      </c>
      <c r="L10" s="34">
        <f t="shared" ref="L10:L13" si="9">Q18</f>
        <v>0.98827858037819238</v>
      </c>
      <c r="M10" s="31">
        <f t="shared" si="3"/>
        <v>26.189382380022096</v>
      </c>
      <c r="P10" s="44">
        <v>5</v>
      </c>
      <c r="Q10" s="32">
        <f t="shared" si="4"/>
        <v>0.99074578116494294</v>
      </c>
      <c r="R10" s="32">
        <f t="shared" si="5"/>
        <v>0.96705632306057399</v>
      </c>
      <c r="S10" s="32">
        <f t="shared" si="6"/>
        <v>0.98079916969382475</v>
      </c>
      <c r="T10" s="32">
        <f t="shared" si="7"/>
        <v>0.95841784989858014</v>
      </c>
      <c r="U10" s="32">
        <f t="shared" si="8"/>
        <v>0.97425478095448048</v>
      </c>
    </row>
    <row r="11" spans="1:24" x14ac:dyDescent="0.25">
      <c r="A11" s="43">
        <v>2008</v>
      </c>
      <c r="B11" s="43">
        <v>28</v>
      </c>
      <c r="D11" s="43">
        <v>2018</v>
      </c>
      <c r="E11" s="43">
        <v>30</v>
      </c>
      <c r="G11" s="30">
        <v>2008</v>
      </c>
      <c r="H11" s="30">
        <v>8</v>
      </c>
      <c r="I11" s="43">
        <v>28</v>
      </c>
      <c r="J11" s="31">
        <f t="shared" si="0"/>
        <v>26.628571428571426</v>
      </c>
      <c r="K11" s="32">
        <f t="shared" si="1"/>
        <v>1.0515021459227469</v>
      </c>
      <c r="L11" s="35">
        <f t="shared" si="9"/>
        <v>1.0571587820136474</v>
      </c>
      <c r="M11" s="31">
        <f t="shared" si="3"/>
        <v>28.15062813819198</v>
      </c>
      <c r="P11" s="19"/>
      <c r="Q11" s="18"/>
      <c r="R11" s="18"/>
      <c r="S11" s="18"/>
      <c r="T11" s="40" t="s">
        <v>49</v>
      </c>
      <c r="U11" s="32">
        <f>SUM(U6:U10)</f>
        <v>5.0000023057532079</v>
      </c>
    </row>
    <row r="12" spans="1:24" x14ac:dyDescent="0.25">
      <c r="A12" s="43">
        <v>2009</v>
      </c>
      <c r="B12" s="43">
        <v>27</v>
      </c>
      <c r="D12" s="43">
        <v>2019</v>
      </c>
      <c r="E12" s="43">
        <v>29</v>
      </c>
      <c r="G12" s="30">
        <v>2009</v>
      </c>
      <c r="H12" s="30">
        <v>9</v>
      </c>
      <c r="I12" s="43">
        <v>27</v>
      </c>
      <c r="J12" s="31">
        <f t="shared" si="0"/>
        <v>26.757142857142856</v>
      </c>
      <c r="K12" s="32">
        <f t="shared" si="1"/>
        <v>1.009076348104645</v>
      </c>
      <c r="L12" s="36">
        <f t="shared" si="9"/>
        <v>1.0247551371388524</v>
      </c>
      <c r="M12" s="31">
        <f t="shared" si="3"/>
        <v>27.419519598015292</v>
      </c>
      <c r="P12" s="19"/>
      <c r="Q12" s="18"/>
      <c r="R12" s="18"/>
      <c r="S12" s="18"/>
      <c r="T12" s="40" t="s">
        <v>48</v>
      </c>
      <c r="U12" s="40">
        <f>5/U11</f>
        <v>0.99999953884957105</v>
      </c>
      <c r="V12" s="18"/>
    </row>
    <row r="13" spans="1:24" x14ac:dyDescent="0.25">
      <c r="A13" s="43">
        <v>2010</v>
      </c>
      <c r="B13" s="43">
        <v>26</v>
      </c>
      <c r="D13" s="43">
        <v>2020</v>
      </c>
      <c r="E13" s="43">
        <v>27</v>
      </c>
      <c r="G13" s="30">
        <v>2010</v>
      </c>
      <c r="H13" s="30">
        <v>10</v>
      </c>
      <c r="I13" s="43">
        <v>26</v>
      </c>
      <c r="J13" s="31">
        <f t="shared" si="0"/>
        <v>26.885714285714283</v>
      </c>
      <c r="K13" s="32">
        <f t="shared" si="1"/>
        <v>0.96705632306057399</v>
      </c>
      <c r="L13" s="46">
        <f t="shared" si="9"/>
        <v>0.97425433167647035</v>
      </c>
      <c r="M13" s="31">
        <f t="shared" si="3"/>
        <v>26.1935236030731</v>
      </c>
      <c r="P13" s="19"/>
      <c r="Q13" s="18"/>
      <c r="R13" s="18"/>
      <c r="S13" s="18"/>
      <c r="T13" s="18"/>
      <c r="U13" s="18"/>
      <c r="V13" s="18"/>
    </row>
    <row r="14" spans="1:24" x14ac:dyDescent="0.25">
      <c r="G14" s="30">
        <v>2011</v>
      </c>
      <c r="H14" s="30">
        <v>11</v>
      </c>
      <c r="I14" s="43">
        <v>26</v>
      </c>
      <c r="J14" s="31">
        <f t="shared" si="0"/>
        <v>27.014285714285712</v>
      </c>
      <c r="K14" s="32">
        <f t="shared" si="1"/>
        <v>0.96245372818614494</v>
      </c>
      <c r="L14" s="33">
        <f>Q17</f>
        <v>0.95555316879283725</v>
      </c>
      <c r="M14" s="31">
        <f t="shared" si="3"/>
        <v>25.813586316960787</v>
      </c>
      <c r="V14" s="18"/>
    </row>
    <row r="15" spans="1:24" x14ac:dyDescent="0.25">
      <c r="G15" s="30">
        <v>2012</v>
      </c>
      <c r="H15" s="30">
        <v>12</v>
      </c>
      <c r="I15" s="43">
        <v>27</v>
      </c>
      <c r="J15" s="31">
        <f t="shared" si="0"/>
        <v>27.142857142857142</v>
      </c>
      <c r="K15" s="32">
        <f t="shared" si="1"/>
        <v>0.99473684210526314</v>
      </c>
      <c r="L15" s="34">
        <f t="shared" ref="L15:L18" si="10">Q18</f>
        <v>0.98827858037819238</v>
      </c>
      <c r="M15" s="31">
        <f t="shared" si="3"/>
        <v>26.824704324550936</v>
      </c>
      <c r="P15" s="2" t="s">
        <v>58</v>
      </c>
    </row>
    <row r="16" spans="1:24" x14ac:dyDescent="0.25">
      <c r="G16" s="30">
        <v>2013</v>
      </c>
      <c r="H16" s="30">
        <v>13</v>
      </c>
      <c r="I16" s="43">
        <v>29</v>
      </c>
      <c r="J16" s="31">
        <f t="shared" si="0"/>
        <v>27.271428571428569</v>
      </c>
      <c r="K16" s="32">
        <f t="shared" si="1"/>
        <v>1.0633839706652699</v>
      </c>
      <c r="L16" s="35">
        <f t="shared" si="10"/>
        <v>1.0571587820136474</v>
      </c>
      <c r="M16" s="31">
        <f t="shared" si="3"/>
        <v>28.830230212343611</v>
      </c>
      <c r="P16" s="2" t="s">
        <v>4</v>
      </c>
    </row>
    <row r="17" spans="7:19" x14ac:dyDescent="0.25">
      <c r="G17" s="30">
        <v>2014</v>
      </c>
      <c r="H17" s="30">
        <v>14</v>
      </c>
      <c r="I17" s="43">
        <v>28</v>
      </c>
      <c r="J17" s="31">
        <f t="shared" si="0"/>
        <v>27.4</v>
      </c>
      <c r="K17" s="32">
        <f t="shared" si="1"/>
        <v>1.0218978102189782</v>
      </c>
      <c r="L17" s="36">
        <f t="shared" si="10"/>
        <v>1.0247551371388524</v>
      </c>
      <c r="M17" s="31">
        <f t="shared" si="3"/>
        <v>28.078290757604552</v>
      </c>
      <c r="P17" s="2">
        <v>1</v>
      </c>
      <c r="Q17" s="27">
        <f>U6*$U$12</f>
        <v>0.95555316879283725</v>
      </c>
      <c r="R17" s="17"/>
      <c r="S17" s="17"/>
    </row>
    <row r="18" spans="7:19" x14ac:dyDescent="0.25">
      <c r="G18" s="30">
        <v>2015</v>
      </c>
      <c r="H18" s="30">
        <v>15</v>
      </c>
      <c r="I18" s="43">
        <v>27</v>
      </c>
      <c r="J18" s="31">
        <f t="shared" si="0"/>
        <v>27.528571428571425</v>
      </c>
      <c r="K18" s="32">
        <f t="shared" si="1"/>
        <v>0.98079916969382475</v>
      </c>
      <c r="L18" s="46">
        <f t="shared" si="10"/>
        <v>0.97425433167647035</v>
      </c>
      <c r="M18" s="31">
        <f t="shared" si="3"/>
        <v>26.81982995915083</v>
      </c>
      <c r="P18" s="2">
        <v>2</v>
      </c>
      <c r="Q18" s="25">
        <f>U7*$U$12</f>
        <v>0.98827858037819238</v>
      </c>
      <c r="R18" s="17"/>
      <c r="S18" s="17"/>
    </row>
    <row r="19" spans="7:19" x14ac:dyDescent="0.25">
      <c r="G19" s="30">
        <v>2016</v>
      </c>
      <c r="H19" s="30">
        <v>16</v>
      </c>
      <c r="I19" s="43">
        <v>26</v>
      </c>
      <c r="J19" s="31">
        <f t="shared" si="0"/>
        <v>27.657142857142855</v>
      </c>
      <c r="K19" s="32">
        <f t="shared" si="1"/>
        <v>0.94008264462809921</v>
      </c>
      <c r="L19" s="33">
        <f>Q17</f>
        <v>0.95555316879283725</v>
      </c>
      <c r="M19" s="31">
        <f t="shared" si="3"/>
        <v>26.42787049689904</v>
      </c>
      <c r="P19" s="2">
        <v>3</v>
      </c>
      <c r="Q19" s="26">
        <f>U8*$U$12</f>
        <v>1.0571587820136474</v>
      </c>
      <c r="R19" s="17"/>
      <c r="S19" s="17"/>
    </row>
    <row r="20" spans="7:19" x14ac:dyDescent="0.25">
      <c r="G20" s="30">
        <v>2017</v>
      </c>
      <c r="H20" s="30">
        <v>17</v>
      </c>
      <c r="I20" s="43">
        <v>27</v>
      </c>
      <c r="J20" s="31">
        <f>$L$2+$J$2*H20</f>
        <v>27.785714285714285</v>
      </c>
      <c r="K20" s="32">
        <f t="shared" si="1"/>
        <v>0.97172236503856046</v>
      </c>
      <c r="L20" s="34">
        <f t="shared" ref="L20:L23" si="11">Q18</f>
        <v>0.98827858037819238</v>
      </c>
      <c r="M20" s="31">
        <f t="shared" si="3"/>
        <v>27.460026269079773</v>
      </c>
      <c r="P20" s="2">
        <v>4</v>
      </c>
      <c r="Q20" s="24">
        <f>U9*$U$12</f>
        <v>1.0247551371388524</v>
      </c>
      <c r="R20" s="17"/>
    </row>
    <row r="21" spans="7:19" x14ac:dyDescent="0.25">
      <c r="G21" s="30">
        <v>2018</v>
      </c>
      <c r="H21" s="30">
        <v>18</v>
      </c>
      <c r="I21" s="43">
        <v>30</v>
      </c>
      <c r="J21" s="31">
        <f t="shared" ref="J21:J23" si="12">$L$2+$J$2*H21</f>
        <v>27.914285714285711</v>
      </c>
      <c r="K21" s="32">
        <f t="shared" ref="K21:K22" si="13">I21/J21</f>
        <v>1.0747185261003072</v>
      </c>
      <c r="L21" s="35">
        <f t="shared" si="11"/>
        <v>1.0571587820136474</v>
      </c>
      <c r="M21" s="31">
        <f t="shared" si="3"/>
        <v>29.509832286495239</v>
      </c>
      <c r="P21" s="2">
        <v>5</v>
      </c>
      <c r="Q21" s="45">
        <f>U10*$U$12</f>
        <v>0.97425433167647035</v>
      </c>
    </row>
    <row r="22" spans="7:19" x14ac:dyDescent="0.25">
      <c r="G22" s="30">
        <v>2019</v>
      </c>
      <c r="H22" s="30">
        <v>19</v>
      </c>
      <c r="I22" s="43">
        <v>29</v>
      </c>
      <c r="J22" s="31">
        <f t="shared" si="12"/>
        <v>28.042857142857141</v>
      </c>
      <c r="K22" s="32">
        <f t="shared" si="13"/>
        <v>1.034131431482425</v>
      </c>
      <c r="L22" s="36">
        <f t="shared" si="11"/>
        <v>1.0247551371388524</v>
      </c>
      <c r="M22" s="31">
        <f t="shared" si="3"/>
        <v>28.737061917193813</v>
      </c>
    </row>
    <row r="23" spans="7:19" x14ac:dyDescent="0.25">
      <c r="G23" s="30">
        <v>2020</v>
      </c>
      <c r="H23" s="30">
        <v>20</v>
      </c>
      <c r="I23" s="43">
        <v>27</v>
      </c>
      <c r="J23" s="31">
        <f t="shared" si="12"/>
        <v>28.171428571428571</v>
      </c>
      <c r="K23" s="32">
        <f>I23/J23</f>
        <v>0.95841784989858014</v>
      </c>
      <c r="L23" s="46">
        <f t="shared" si="11"/>
        <v>0.97425433167647035</v>
      </c>
      <c r="M23" s="31">
        <f t="shared" si="3"/>
        <v>27.446136315228564</v>
      </c>
    </row>
    <row r="24" spans="7:19" x14ac:dyDescent="0.25">
      <c r="G24" s="37">
        <v>2021</v>
      </c>
      <c r="H24" s="37">
        <v>21</v>
      </c>
      <c r="I24" s="30"/>
      <c r="J24" s="38">
        <f t="shared" si="0"/>
        <v>28.299999999999997</v>
      </c>
      <c r="K24" s="32"/>
      <c r="L24" s="33">
        <f>Q17</f>
        <v>0.95555316879283725</v>
      </c>
      <c r="M24" s="31">
        <f t="shared" si="3"/>
        <v>27.042154676837292</v>
      </c>
    </row>
    <row r="25" spans="7:19" x14ac:dyDescent="0.25">
      <c r="G25" s="37">
        <v>2022</v>
      </c>
      <c r="H25" s="37">
        <v>22</v>
      </c>
      <c r="I25" s="30"/>
      <c r="J25" s="38">
        <f t="shared" si="0"/>
        <v>28.428571428571427</v>
      </c>
      <c r="K25" s="32"/>
      <c r="L25" s="34">
        <f t="shared" ref="L25:L26" si="14">Q18</f>
        <v>0.98827858037819238</v>
      </c>
      <c r="M25" s="31">
        <f t="shared" si="3"/>
        <v>28.095348213608609</v>
      </c>
    </row>
    <row r="26" spans="7:19" x14ac:dyDescent="0.25">
      <c r="G26" s="37">
        <v>2023</v>
      </c>
      <c r="H26" s="37">
        <v>23</v>
      </c>
      <c r="I26" s="39"/>
      <c r="J26" s="38">
        <f t="shared" si="0"/>
        <v>28.557142857142857</v>
      </c>
      <c r="K26" s="32"/>
      <c r="L26" s="35">
        <f t="shared" si="14"/>
        <v>1.0571587820136474</v>
      </c>
      <c r="M26" s="31">
        <f t="shared" si="3"/>
        <v>30.189434360646874</v>
      </c>
    </row>
    <row r="27" spans="7:19" x14ac:dyDescent="0.25">
      <c r="H27" s="22"/>
      <c r="I27" s="16"/>
      <c r="J27" s="20"/>
      <c r="K27" s="21"/>
      <c r="L27" s="21"/>
      <c r="M27" s="20"/>
    </row>
    <row r="28" spans="7:19" x14ac:dyDescent="0.25">
      <c r="H28" s="22"/>
      <c r="I28" s="16"/>
      <c r="J28" s="20"/>
      <c r="K28" s="21"/>
      <c r="L28" s="21"/>
      <c r="M28" s="20"/>
    </row>
    <row r="29" spans="7:19" x14ac:dyDescent="0.25">
      <c r="G29" s="2" t="s">
        <v>72</v>
      </c>
      <c r="I29" s="17"/>
    </row>
    <row r="30" spans="7:19" x14ac:dyDescent="0.25">
      <c r="I30" s="17"/>
    </row>
  </sheetData>
  <conditionalFormatting sqref="S17:S20">
    <cfRule type="colorScale" priority="1">
      <colorScale>
        <cfvo type="min"/>
        <cfvo type="max"/>
        <color rgb="FFFFEF9C"/>
        <color rgb="FF63BE7B"/>
      </colorScale>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3"/>
  <sheetViews>
    <sheetView workbookViewId="0">
      <selection activeCell="A2" sqref="A2"/>
    </sheetView>
  </sheetViews>
  <sheetFormatPr defaultRowHeight="12.75" x14ac:dyDescent="0.2"/>
  <sheetData>
    <row r="1" spans="1:2" ht="15" x14ac:dyDescent="0.25">
      <c r="A1" s="49" t="s">
        <v>95</v>
      </c>
    </row>
    <row r="3" spans="1:2" x14ac:dyDescent="0.2">
      <c r="B3" s="1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50"/>
  <sheetViews>
    <sheetView zoomScale="88" zoomScaleNormal="88" workbookViewId="0">
      <selection activeCell="A2" sqref="A2"/>
    </sheetView>
  </sheetViews>
  <sheetFormatPr defaultColWidth="8.85546875" defaultRowHeight="15" x14ac:dyDescent="0.25"/>
  <cols>
    <col min="1" max="16" width="8.85546875" style="2"/>
    <col min="17" max="17" width="19.7109375" style="2" customWidth="1"/>
    <col min="18" max="16384" width="8.85546875" style="2"/>
  </cols>
  <sheetData>
    <row r="1" spans="1:17" x14ac:dyDescent="0.25">
      <c r="A1" s="50" t="s">
        <v>102</v>
      </c>
      <c r="Q1" s="50" t="s">
        <v>98</v>
      </c>
    </row>
    <row r="2" spans="1:17" x14ac:dyDescent="0.25">
      <c r="Q2" s="48" t="s">
        <v>75</v>
      </c>
    </row>
    <row r="3" spans="1:17" x14ac:dyDescent="0.25">
      <c r="A3" s="2" t="s">
        <v>1</v>
      </c>
      <c r="C3" s="2" t="s">
        <v>63</v>
      </c>
    </row>
    <row r="4" spans="1:17" x14ac:dyDescent="0.25">
      <c r="A4" s="2">
        <v>2</v>
      </c>
      <c r="C4" s="2">
        <v>2</v>
      </c>
    </row>
    <row r="5" spans="1:17" x14ac:dyDescent="0.25">
      <c r="A5" s="2">
        <v>4</v>
      </c>
      <c r="C5" s="2">
        <v>4</v>
      </c>
      <c r="Q5" s="50" t="s">
        <v>97</v>
      </c>
    </row>
    <row r="6" spans="1:17" x14ac:dyDescent="0.25">
      <c r="A6" s="2">
        <v>3</v>
      </c>
      <c r="C6" s="2">
        <v>4</v>
      </c>
    </row>
    <row r="7" spans="1:17" x14ac:dyDescent="0.25">
      <c r="A7" s="2">
        <v>5</v>
      </c>
      <c r="C7" s="2">
        <v>5</v>
      </c>
      <c r="M7" s="2" t="s">
        <v>64</v>
      </c>
      <c r="Q7" s="2" t="s">
        <v>19</v>
      </c>
    </row>
    <row r="8" spans="1:17" x14ac:dyDescent="0.25">
      <c r="A8" s="2">
        <v>4</v>
      </c>
      <c r="C8" s="2">
        <v>4</v>
      </c>
      <c r="Q8" s="2">
        <v>2</v>
      </c>
    </row>
    <row r="9" spans="1:17" x14ac:dyDescent="0.25">
      <c r="A9" s="2">
        <v>2</v>
      </c>
      <c r="C9" s="2">
        <v>6</v>
      </c>
      <c r="Q9" s="2">
        <v>4</v>
      </c>
    </row>
    <row r="10" spans="1:17" x14ac:dyDescent="0.25">
      <c r="A10" s="2">
        <v>3</v>
      </c>
      <c r="C10" s="2">
        <v>4</v>
      </c>
      <c r="Q10" s="2">
        <v>5</v>
      </c>
    </row>
    <row r="11" spans="1:17" x14ac:dyDescent="0.25">
      <c r="A11" s="2">
        <v>4</v>
      </c>
      <c r="C11" s="2">
        <v>8</v>
      </c>
      <c r="Q11" s="2">
        <v>5</v>
      </c>
    </row>
    <row r="12" spans="1:17" x14ac:dyDescent="0.25">
      <c r="A12" s="2">
        <v>2</v>
      </c>
      <c r="C12" s="2">
        <v>6</v>
      </c>
      <c r="Q12" s="2">
        <v>4</v>
      </c>
    </row>
    <row r="13" spans="1:17" x14ac:dyDescent="0.25">
      <c r="A13" s="2">
        <v>4</v>
      </c>
      <c r="C13" s="2">
        <v>8</v>
      </c>
      <c r="Q13" s="2">
        <v>2</v>
      </c>
    </row>
    <row r="14" spans="1:17" x14ac:dyDescent="0.25">
      <c r="Q14" s="2">
        <v>2</v>
      </c>
    </row>
    <row r="15" spans="1:17" x14ac:dyDescent="0.25">
      <c r="Q15" s="2">
        <v>4</v>
      </c>
    </row>
    <row r="16" spans="1:17" x14ac:dyDescent="0.25">
      <c r="Q16" s="2">
        <v>5</v>
      </c>
    </row>
    <row r="17" spans="13:17" x14ac:dyDescent="0.25">
      <c r="Q17" s="2">
        <v>5</v>
      </c>
    </row>
    <row r="18" spans="13:17" x14ac:dyDescent="0.25">
      <c r="Q18" s="2">
        <v>4</v>
      </c>
    </row>
    <row r="19" spans="13:17" x14ac:dyDescent="0.25">
      <c r="Q19" s="2">
        <v>3</v>
      </c>
    </row>
    <row r="20" spans="13:17" x14ac:dyDescent="0.25">
      <c r="Q20" s="2">
        <v>2</v>
      </c>
    </row>
    <row r="22" spans="13:17" x14ac:dyDescent="0.25">
      <c r="Q22" s="2" t="s">
        <v>66</v>
      </c>
    </row>
    <row r="23" spans="13:17" x14ac:dyDescent="0.25">
      <c r="M23" s="2" t="s">
        <v>65</v>
      </c>
    </row>
    <row r="25" spans="13:17" x14ac:dyDescent="0.25">
      <c r="Q25" s="50" t="s">
        <v>96</v>
      </c>
    </row>
    <row r="26" spans="13:17" x14ac:dyDescent="0.25">
      <c r="Q26" s="14" t="s">
        <v>67</v>
      </c>
    </row>
    <row r="27" spans="13:17" x14ac:dyDescent="0.25">
      <c r="Q27" s="2" t="s">
        <v>68</v>
      </c>
    </row>
    <row r="28" spans="13:17" x14ac:dyDescent="0.25">
      <c r="Q28" s="14" t="s">
        <v>69</v>
      </c>
    </row>
    <row r="34" spans="1:1" x14ac:dyDescent="0.25">
      <c r="A34" s="50" t="s">
        <v>101</v>
      </c>
    </row>
    <row r="35" spans="1:1" x14ac:dyDescent="0.25">
      <c r="A35" s="2" t="s">
        <v>73</v>
      </c>
    </row>
    <row r="46" spans="1:1" x14ac:dyDescent="0.25">
      <c r="A46" s="50" t="s">
        <v>100</v>
      </c>
    </row>
    <row r="47" spans="1:1" x14ac:dyDescent="0.25">
      <c r="A47" s="47" t="s">
        <v>74</v>
      </c>
    </row>
    <row r="49" spans="1:1" x14ac:dyDescent="0.25">
      <c r="A49" s="50" t="s">
        <v>99</v>
      </c>
    </row>
    <row r="50" spans="1:1" x14ac:dyDescent="0.25">
      <c r="A50" s="47" t="s">
        <v>75</v>
      </c>
    </row>
  </sheetData>
  <printOptions headings="1" gridLines="1"/>
  <pageMargins left="0.70866141732283472" right="0.70866141732283472" top="0.74803149606299213" bottom="0.74803149606299213" header="0.31496062992125984" footer="0.31496062992125984"/>
  <pageSetup paperSize="9" scale="48"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4"/>
  <sheetViews>
    <sheetView workbookViewId="0">
      <selection activeCell="A2" sqref="A2"/>
    </sheetView>
  </sheetViews>
  <sheetFormatPr defaultColWidth="8.85546875" defaultRowHeight="15" x14ac:dyDescent="0.25"/>
  <cols>
    <col min="1" max="16384" width="8.85546875" style="1"/>
  </cols>
  <sheetData>
    <row r="1" spans="1:18" x14ac:dyDescent="0.25">
      <c r="A1" s="49" t="s">
        <v>77</v>
      </c>
    </row>
    <row r="3" spans="1:18" x14ac:dyDescent="0.25">
      <c r="C3" s="4" t="s">
        <v>11</v>
      </c>
      <c r="D3" s="4">
        <v>1</v>
      </c>
      <c r="E3" s="4">
        <v>2</v>
      </c>
      <c r="F3" s="4">
        <v>3</v>
      </c>
      <c r="G3" s="4">
        <v>4</v>
      </c>
      <c r="H3" s="4">
        <v>5</v>
      </c>
      <c r="I3" s="4">
        <v>6</v>
      </c>
      <c r="J3" s="4">
        <v>7</v>
      </c>
      <c r="K3" s="4">
        <v>8</v>
      </c>
      <c r="L3" s="4">
        <v>9</v>
      </c>
      <c r="M3" s="4">
        <v>10</v>
      </c>
      <c r="N3" s="4">
        <v>11</v>
      </c>
      <c r="O3" s="4">
        <v>12</v>
      </c>
      <c r="P3" s="4">
        <v>13</v>
      </c>
      <c r="Q3" s="4">
        <v>14</v>
      </c>
      <c r="R3" s="4">
        <v>15</v>
      </c>
    </row>
    <row r="4" spans="1:18" x14ac:dyDescent="0.25">
      <c r="C4" s="4" t="s">
        <v>12</v>
      </c>
      <c r="D4" s="4">
        <v>1</v>
      </c>
      <c r="E4" s="4">
        <v>3</v>
      </c>
      <c r="F4" s="4">
        <v>5</v>
      </c>
      <c r="G4" s="4">
        <v>3</v>
      </c>
      <c r="H4" s="4">
        <v>1</v>
      </c>
      <c r="I4" s="4">
        <v>3</v>
      </c>
      <c r="J4" s="4">
        <v>5</v>
      </c>
      <c r="K4" s="4">
        <v>7</v>
      </c>
      <c r="L4" s="4">
        <v>5</v>
      </c>
      <c r="M4" s="4">
        <v>3</v>
      </c>
      <c r="N4" s="5">
        <v>5</v>
      </c>
      <c r="O4" s="5">
        <v>7</v>
      </c>
      <c r="P4" s="5">
        <v>9</v>
      </c>
      <c r="Q4" s="5">
        <v>7</v>
      </c>
      <c r="R4" s="5">
        <v>5</v>
      </c>
    </row>
    <row r="24" spans="1:1" x14ac:dyDescent="0.25">
      <c r="A24" s="1" t="s">
        <v>21</v>
      </c>
    </row>
  </sheetData>
  <printOptions headings="1" gridLines="1"/>
  <pageMargins left="0.70866141732283472" right="0.70866141732283472" top="0.74803149606299213" bottom="0.74803149606299213" header="0.31496062992125984" footer="0.31496062992125984"/>
  <pageSetup paperSize="9" scale="82"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9"/>
  <sheetViews>
    <sheetView workbookViewId="0">
      <selection activeCell="A2" sqref="A2"/>
    </sheetView>
  </sheetViews>
  <sheetFormatPr defaultColWidth="8.85546875" defaultRowHeight="15" x14ac:dyDescent="0.25"/>
  <cols>
    <col min="1" max="16384" width="8.85546875" style="1"/>
  </cols>
  <sheetData>
    <row r="1" spans="1:3" x14ac:dyDescent="0.25">
      <c r="A1" s="49" t="s">
        <v>78</v>
      </c>
      <c r="B1" s="1" t="s">
        <v>22</v>
      </c>
    </row>
    <row r="3" spans="1:3" x14ac:dyDescent="0.25">
      <c r="B3" s="1" t="s">
        <v>0</v>
      </c>
      <c r="C3" s="1" t="s">
        <v>23</v>
      </c>
    </row>
    <row r="4" spans="1:3" x14ac:dyDescent="0.25">
      <c r="B4" s="1">
        <v>1</v>
      </c>
      <c r="C4" s="1">
        <v>1</v>
      </c>
    </row>
    <row r="5" spans="1:3" x14ac:dyDescent="0.25">
      <c r="B5" s="1">
        <v>2</v>
      </c>
      <c r="C5" s="1">
        <v>2</v>
      </c>
    </row>
    <row r="6" spans="1:3" x14ac:dyDescent="0.25">
      <c r="B6" s="1">
        <v>3</v>
      </c>
      <c r="C6" s="1">
        <v>3</v>
      </c>
    </row>
    <row r="7" spans="1:3" x14ac:dyDescent="0.25">
      <c r="B7" s="1">
        <v>4</v>
      </c>
      <c r="C7" s="1">
        <v>4</v>
      </c>
    </row>
    <row r="8" spans="1:3" x14ac:dyDescent="0.25">
      <c r="B8" s="1">
        <v>5</v>
      </c>
      <c r="C8" s="1">
        <v>1</v>
      </c>
    </row>
    <row r="9" spans="1:3" x14ac:dyDescent="0.25">
      <c r="B9" s="1">
        <v>6</v>
      </c>
      <c r="C9" s="1">
        <v>2</v>
      </c>
    </row>
    <row r="10" spans="1:3" x14ac:dyDescent="0.25">
      <c r="B10" s="1">
        <v>7</v>
      </c>
      <c r="C10" s="1">
        <v>3</v>
      </c>
    </row>
    <row r="11" spans="1:3" x14ac:dyDescent="0.25">
      <c r="B11" s="1">
        <v>8</v>
      </c>
      <c r="C11" s="1">
        <v>4</v>
      </c>
    </row>
    <row r="12" spans="1:3" x14ac:dyDescent="0.25">
      <c r="B12" s="1">
        <v>9</v>
      </c>
      <c r="C12" s="1">
        <v>1</v>
      </c>
    </row>
    <row r="13" spans="1:3" x14ac:dyDescent="0.25">
      <c r="B13" s="1">
        <v>10</v>
      </c>
      <c r="C13" s="1">
        <v>2</v>
      </c>
    </row>
    <row r="14" spans="1:3" x14ac:dyDescent="0.25">
      <c r="B14" s="1">
        <v>11</v>
      </c>
      <c r="C14" s="1">
        <v>3</v>
      </c>
    </row>
    <row r="15" spans="1:3" x14ac:dyDescent="0.25">
      <c r="B15" s="1">
        <v>12</v>
      </c>
      <c r="C15" s="1">
        <v>4</v>
      </c>
    </row>
    <row r="16" spans="1:3" x14ac:dyDescent="0.25">
      <c r="B16" s="1">
        <v>13</v>
      </c>
      <c r="C16" s="1">
        <v>1</v>
      </c>
    </row>
    <row r="17" spans="2:3" x14ac:dyDescent="0.25">
      <c r="B17" s="1">
        <v>14</v>
      </c>
      <c r="C17" s="1">
        <v>2</v>
      </c>
    </row>
    <row r="18" spans="2:3" x14ac:dyDescent="0.25">
      <c r="B18" s="1">
        <v>15</v>
      </c>
      <c r="C18" s="1">
        <v>3</v>
      </c>
    </row>
    <row r="19" spans="2:3" x14ac:dyDescent="0.25">
      <c r="B19" s="1">
        <v>16</v>
      </c>
      <c r="C19" s="1">
        <v>4</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94"/>
  <sheetViews>
    <sheetView workbookViewId="0">
      <selection activeCell="B1" sqref="B1"/>
    </sheetView>
  </sheetViews>
  <sheetFormatPr defaultColWidth="9.140625" defaultRowHeight="15" x14ac:dyDescent="0.25"/>
  <cols>
    <col min="1" max="1" width="16.28515625" style="6" customWidth="1"/>
    <col min="2" max="2" width="9.28515625" style="6" bestFit="1" customWidth="1"/>
    <col min="3" max="3" width="9.140625" style="6"/>
    <col min="4" max="6" width="9.28515625" style="7" bestFit="1" customWidth="1"/>
    <col min="7" max="7" width="10" style="7" bestFit="1" customWidth="1"/>
    <col min="8" max="8" width="9.28515625" style="7" bestFit="1" customWidth="1"/>
    <col min="9" max="9" width="10.85546875" style="7" customWidth="1"/>
    <col min="10" max="10" width="15" style="7" customWidth="1"/>
    <col min="11" max="11" width="9.28515625" style="7" bestFit="1" customWidth="1"/>
    <col min="12" max="16384" width="9.140625" style="6"/>
  </cols>
  <sheetData>
    <row r="1" spans="1:20" x14ac:dyDescent="0.25">
      <c r="A1" s="9" t="s">
        <v>79</v>
      </c>
    </row>
    <row r="2" spans="1:20" x14ac:dyDescent="0.25">
      <c r="A2" s="6" t="s">
        <v>2</v>
      </c>
      <c r="B2" s="6" t="s">
        <v>14</v>
      </c>
    </row>
    <row r="3" spans="1:20" x14ac:dyDescent="0.25">
      <c r="A3" s="8">
        <v>39661</v>
      </c>
      <c r="B3" s="6">
        <v>25.92</v>
      </c>
      <c r="T3" s="9"/>
    </row>
    <row r="4" spans="1:20" x14ac:dyDescent="0.25">
      <c r="A4" s="8">
        <v>39630</v>
      </c>
      <c r="B4" s="6">
        <v>27.27</v>
      </c>
      <c r="D4" s="10" t="s">
        <v>15</v>
      </c>
      <c r="E4" s="10" t="s">
        <v>16</v>
      </c>
      <c r="F4" s="10" t="s">
        <v>3</v>
      </c>
      <c r="G4" s="10" t="s">
        <v>17</v>
      </c>
      <c r="H4" s="10" t="s">
        <v>18</v>
      </c>
      <c r="J4" s="10" t="s">
        <v>2</v>
      </c>
      <c r="K4" s="10" t="s">
        <v>18</v>
      </c>
    </row>
    <row r="5" spans="1:20" x14ac:dyDescent="0.25">
      <c r="A5" s="8">
        <v>39601</v>
      </c>
      <c r="B5" s="6">
        <v>28.24</v>
      </c>
      <c r="D5" s="10">
        <v>26.28</v>
      </c>
      <c r="E5" s="10">
        <v>25.07</v>
      </c>
      <c r="F5" s="10">
        <v>26.21</v>
      </c>
      <c r="G5" s="10">
        <v>103967900</v>
      </c>
      <c r="H5" s="10">
        <v>26.21</v>
      </c>
      <c r="J5" s="11">
        <v>36963</v>
      </c>
      <c r="K5" s="3">
        <v>23.12</v>
      </c>
    </row>
    <row r="6" spans="1:20" x14ac:dyDescent="0.25">
      <c r="A6" s="8">
        <v>39569</v>
      </c>
      <c r="B6" s="6">
        <v>28.5</v>
      </c>
      <c r="D6" s="10">
        <v>27.91</v>
      </c>
      <c r="E6" s="10">
        <v>24.87</v>
      </c>
      <c r="F6" s="10">
        <v>25.72</v>
      </c>
      <c r="G6" s="10">
        <v>77092600</v>
      </c>
      <c r="H6" s="10">
        <v>25.72</v>
      </c>
      <c r="J6" s="11">
        <v>36983</v>
      </c>
      <c r="K6" s="3">
        <v>28.64</v>
      </c>
    </row>
    <row r="7" spans="1:20" x14ac:dyDescent="0.25">
      <c r="A7" s="8">
        <v>39539</v>
      </c>
      <c r="B7" s="6">
        <v>28.83</v>
      </c>
      <c r="D7" s="10">
        <v>29.57</v>
      </c>
      <c r="E7" s="10">
        <v>27.11</v>
      </c>
      <c r="F7" s="10">
        <v>27.51</v>
      </c>
      <c r="G7" s="10">
        <v>77058100</v>
      </c>
      <c r="H7" s="10">
        <v>27.51</v>
      </c>
      <c r="J7" s="11">
        <v>37012</v>
      </c>
      <c r="K7" s="3">
        <v>29.25</v>
      </c>
    </row>
    <row r="8" spans="1:20" x14ac:dyDescent="0.25">
      <c r="A8" s="8">
        <v>39510</v>
      </c>
      <c r="B8" s="6">
        <v>27.24</v>
      </c>
      <c r="D8" s="10">
        <v>30.53</v>
      </c>
      <c r="E8" s="10">
        <v>27.95</v>
      </c>
      <c r="F8" s="10">
        <v>28.32</v>
      </c>
      <c r="G8" s="10">
        <v>69931800</v>
      </c>
      <c r="H8" s="10">
        <v>28.32</v>
      </c>
      <c r="J8" s="11">
        <v>37043</v>
      </c>
      <c r="K8" s="3">
        <v>30.86</v>
      </c>
    </row>
    <row r="9" spans="1:20" x14ac:dyDescent="0.25">
      <c r="A9" s="8">
        <v>39479</v>
      </c>
      <c r="B9" s="6">
        <v>31.06</v>
      </c>
      <c r="D9" s="10">
        <v>32.1</v>
      </c>
      <c r="E9" s="10">
        <v>27.93</v>
      </c>
      <c r="F9" s="10">
        <v>28.52</v>
      </c>
      <c r="G9" s="10">
        <v>69066000</v>
      </c>
      <c r="H9" s="10">
        <v>28.42</v>
      </c>
      <c r="J9" s="11">
        <v>37074</v>
      </c>
      <c r="K9" s="3">
        <v>27.98</v>
      </c>
    </row>
    <row r="10" spans="1:20" x14ac:dyDescent="0.25">
      <c r="A10" s="8">
        <v>39449</v>
      </c>
      <c r="B10" s="6">
        <v>35.79</v>
      </c>
      <c r="D10" s="10">
        <v>29.59</v>
      </c>
      <c r="E10" s="10">
        <v>26.87</v>
      </c>
      <c r="F10" s="10">
        <v>28.38</v>
      </c>
      <c r="G10" s="10">
        <v>74958500</v>
      </c>
      <c r="H10" s="10">
        <v>28.28</v>
      </c>
      <c r="J10" s="11">
        <v>37104</v>
      </c>
      <c r="K10" s="3">
        <v>24.12</v>
      </c>
    </row>
    <row r="11" spans="1:20" x14ac:dyDescent="0.25">
      <c r="A11" s="8">
        <v>39419</v>
      </c>
      <c r="B11" s="6">
        <v>33.5</v>
      </c>
      <c r="D11" s="10">
        <v>33.25</v>
      </c>
      <c r="E11" s="10">
        <v>27.02</v>
      </c>
      <c r="F11" s="10">
        <v>27.2</v>
      </c>
      <c r="G11" s="10">
        <v>122053500</v>
      </c>
      <c r="H11" s="10">
        <v>27.1</v>
      </c>
      <c r="J11" s="11">
        <v>37138</v>
      </c>
      <c r="K11" s="3">
        <v>21.63</v>
      </c>
    </row>
    <row r="12" spans="1:20" x14ac:dyDescent="0.25">
      <c r="A12" s="8">
        <v>39387</v>
      </c>
      <c r="B12" s="6">
        <v>36.53</v>
      </c>
      <c r="D12" s="10">
        <v>35.96</v>
      </c>
      <c r="E12" s="10">
        <v>31.04</v>
      </c>
      <c r="F12" s="10">
        <v>32.6</v>
      </c>
      <c r="G12" s="10">
        <v>97806800</v>
      </c>
      <c r="H12" s="10">
        <v>32.35</v>
      </c>
      <c r="J12" s="11">
        <v>37165</v>
      </c>
      <c r="K12" s="3">
        <v>24.59</v>
      </c>
    </row>
    <row r="13" spans="1:20" x14ac:dyDescent="0.25">
      <c r="A13" s="8">
        <v>39356</v>
      </c>
      <c r="B13" s="6">
        <v>29.46</v>
      </c>
      <c r="D13" s="10">
        <v>36.72</v>
      </c>
      <c r="E13" s="10">
        <v>32.630000000000003</v>
      </c>
      <c r="F13" s="10">
        <v>35.6</v>
      </c>
      <c r="G13" s="10">
        <v>55002300</v>
      </c>
      <c r="H13" s="10">
        <v>35.33</v>
      </c>
      <c r="J13" s="11">
        <v>37196</v>
      </c>
      <c r="K13" s="3">
        <v>27.15</v>
      </c>
    </row>
    <row r="14" spans="1:20" x14ac:dyDescent="0.25">
      <c r="A14" s="8">
        <v>39329</v>
      </c>
      <c r="B14" s="6">
        <v>28.5</v>
      </c>
      <c r="D14" s="10">
        <v>37.5</v>
      </c>
      <c r="E14" s="10">
        <v>32.68</v>
      </c>
      <c r="F14" s="10">
        <v>33.6</v>
      </c>
      <c r="G14" s="10">
        <v>90498800</v>
      </c>
      <c r="H14" s="10">
        <v>33.35</v>
      </c>
      <c r="J14" s="11">
        <v>37228</v>
      </c>
      <c r="K14" s="3">
        <v>28.01</v>
      </c>
    </row>
    <row r="15" spans="1:20" x14ac:dyDescent="0.25">
      <c r="A15" s="8">
        <v>39295</v>
      </c>
      <c r="B15" s="6">
        <v>28.95</v>
      </c>
      <c r="D15" s="10">
        <v>37</v>
      </c>
      <c r="E15" s="10">
        <v>29.29</v>
      </c>
      <c r="F15" s="10">
        <v>36.81</v>
      </c>
      <c r="G15" s="10">
        <v>85080900</v>
      </c>
      <c r="H15" s="10">
        <v>36.409999999999997</v>
      </c>
      <c r="J15" s="11">
        <v>37258</v>
      </c>
      <c r="K15" s="3">
        <v>26.94</v>
      </c>
    </row>
    <row r="16" spans="1:20" x14ac:dyDescent="0.25">
      <c r="A16" s="8">
        <v>39265</v>
      </c>
      <c r="B16" s="6">
        <v>29.67</v>
      </c>
      <c r="D16" s="10">
        <v>29.85</v>
      </c>
      <c r="E16" s="10">
        <v>28.27</v>
      </c>
      <c r="F16" s="10">
        <v>29.46</v>
      </c>
      <c r="G16" s="10">
        <v>61223000</v>
      </c>
      <c r="H16" s="10">
        <v>29.14</v>
      </c>
      <c r="J16" s="11">
        <v>37288</v>
      </c>
      <c r="K16" s="3">
        <v>24.67</v>
      </c>
    </row>
    <row r="17" spans="1:11" x14ac:dyDescent="0.25">
      <c r="A17" s="8">
        <v>39234</v>
      </c>
      <c r="B17" s="6">
        <v>30.79</v>
      </c>
      <c r="D17" s="10">
        <v>30.1</v>
      </c>
      <c r="E17" s="10">
        <v>27.51</v>
      </c>
      <c r="F17" s="10">
        <v>28.73</v>
      </c>
      <c r="G17" s="10">
        <v>55264800</v>
      </c>
      <c r="H17" s="10">
        <v>28.42</v>
      </c>
      <c r="J17" s="11">
        <v>37316</v>
      </c>
      <c r="K17" s="3">
        <v>25.5</v>
      </c>
    </row>
    <row r="18" spans="1:11" x14ac:dyDescent="0.25">
      <c r="A18" s="8">
        <v>39203</v>
      </c>
      <c r="B18" s="6">
        <v>29.94</v>
      </c>
      <c r="D18" s="10">
        <v>31.84</v>
      </c>
      <c r="E18" s="10">
        <v>28.95</v>
      </c>
      <c r="F18" s="10">
        <v>28.99</v>
      </c>
      <c r="G18" s="10">
        <v>64862000</v>
      </c>
      <c r="H18" s="10">
        <v>28.58</v>
      </c>
      <c r="J18" s="11">
        <v>37347</v>
      </c>
      <c r="K18" s="3">
        <v>22.09</v>
      </c>
    </row>
    <row r="19" spans="1:11" x14ac:dyDescent="0.25">
      <c r="A19" s="8">
        <v>39174</v>
      </c>
      <c r="B19" s="6">
        <v>27.89</v>
      </c>
      <c r="D19" s="10">
        <v>30.9</v>
      </c>
      <c r="E19" s="10">
        <v>29.04</v>
      </c>
      <c r="F19" s="10">
        <v>29.47</v>
      </c>
      <c r="G19" s="10">
        <v>59647900</v>
      </c>
      <c r="H19" s="10">
        <v>29.05</v>
      </c>
      <c r="J19" s="11">
        <v>37377</v>
      </c>
      <c r="K19" s="3">
        <v>21.52</v>
      </c>
    </row>
    <row r="20" spans="1:11" x14ac:dyDescent="0.25">
      <c r="A20" s="8">
        <v>39142</v>
      </c>
      <c r="B20" s="6">
        <v>27.82</v>
      </c>
      <c r="D20" s="10">
        <v>31.16</v>
      </c>
      <c r="E20" s="10">
        <v>29.9</v>
      </c>
      <c r="F20" s="10">
        <v>30.69</v>
      </c>
      <c r="G20" s="10">
        <v>64202000</v>
      </c>
      <c r="H20" s="10">
        <v>30.25</v>
      </c>
      <c r="J20" s="11">
        <v>37410</v>
      </c>
      <c r="K20" s="3">
        <v>23.13</v>
      </c>
    </row>
    <row r="21" spans="1:11" x14ac:dyDescent="0.25">
      <c r="A21" s="8">
        <v>39114</v>
      </c>
      <c r="B21" s="6">
        <v>30.84</v>
      </c>
      <c r="D21" s="10">
        <v>30.74</v>
      </c>
      <c r="E21" s="10">
        <v>27.56</v>
      </c>
      <c r="F21" s="10">
        <v>29.94</v>
      </c>
      <c r="G21" s="10">
        <v>51337600</v>
      </c>
      <c r="H21" s="10">
        <v>29.42</v>
      </c>
      <c r="J21" s="11">
        <v>37438</v>
      </c>
      <c r="K21" s="3">
        <v>20.29</v>
      </c>
    </row>
    <row r="22" spans="1:11" x14ac:dyDescent="0.25">
      <c r="A22" s="8">
        <v>39085</v>
      </c>
      <c r="B22" s="6">
        <v>29.91</v>
      </c>
      <c r="D22" s="10">
        <v>28.55</v>
      </c>
      <c r="E22" s="10">
        <v>26.6</v>
      </c>
      <c r="F22" s="10">
        <v>27.87</v>
      </c>
      <c r="G22" s="10">
        <v>59843900</v>
      </c>
      <c r="H22" s="10">
        <v>27.38</v>
      </c>
      <c r="J22" s="11">
        <v>37469</v>
      </c>
      <c r="K22" s="3">
        <v>20.75</v>
      </c>
    </row>
    <row r="23" spans="1:11" x14ac:dyDescent="0.25">
      <c r="A23" s="8">
        <v>39052</v>
      </c>
      <c r="B23" s="6">
        <v>29.23</v>
      </c>
      <c r="D23" s="10">
        <v>30.94</v>
      </c>
      <c r="E23" s="10">
        <v>27.79</v>
      </c>
      <c r="F23" s="10">
        <v>28.17</v>
      </c>
      <c r="G23" s="10">
        <v>72483300</v>
      </c>
      <c r="H23" s="10">
        <v>27.68</v>
      </c>
      <c r="J23" s="11">
        <v>37502</v>
      </c>
      <c r="K23" s="3">
        <v>18.489999999999998</v>
      </c>
    </row>
    <row r="24" spans="1:11" x14ac:dyDescent="0.25">
      <c r="A24" s="8">
        <v>39022</v>
      </c>
      <c r="B24" s="6">
        <v>28.78</v>
      </c>
      <c r="D24" s="10">
        <v>31.48</v>
      </c>
      <c r="E24" s="10">
        <v>29.4</v>
      </c>
      <c r="F24" s="10">
        <v>30.86</v>
      </c>
      <c r="G24" s="10">
        <v>69924300</v>
      </c>
      <c r="H24" s="10">
        <v>30.22</v>
      </c>
      <c r="J24" s="11">
        <v>37530</v>
      </c>
      <c r="K24" s="3">
        <v>22.61</v>
      </c>
    </row>
    <row r="25" spans="1:11" x14ac:dyDescent="0.25">
      <c r="A25" s="8">
        <v>38992</v>
      </c>
      <c r="B25" s="6">
        <v>27.32</v>
      </c>
      <c r="D25" s="10">
        <v>30.26</v>
      </c>
      <c r="E25" s="10">
        <v>28.8</v>
      </c>
      <c r="F25" s="10">
        <v>29.86</v>
      </c>
      <c r="G25" s="10">
        <v>58945000</v>
      </c>
      <c r="H25" s="10">
        <v>29.24</v>
      </c>
      <c r="J25" s="11">
        <v>37561</v>
      </c>
      <c r="K25" s="3">
        <v>24.39</v>
      </c>
    </row>
    <row r="26" spans="1:11" x14ac:dyDescent="0.25">
      <c r="A26" s="8">
        <v>38961</v>
      </c>
      <c r="B26" s="6">
        <v>25.89</v>
      </c>
      <c r="D26" s="10">
        <v>30</v>
      </c>
      <c r="E26" s="10">
        <v>28.58</v>
      </c>
      <c r="F26" s="10">
        <v>29.36</v>
      </c>
      <c r="G26" s="10">
        <v>61544700</v>
      </c>
      <c r="H26" s="10">
        <v>28.75</v>
      </c>
      <c r="J26" s="11">
        <v>37592</v>
      </c>
      <c r="K26" s="3">
        <v>21.86</v>
      </c>
    </row>
    <row r="27" spans="1:11" x14ac:dyDescent="0.25">
      <c r="A27" s="8">
        <v>38930</v>
      </c>
      <c r="B27" s="6">
        <v>24.02</v>
      </c>
      <c r="D27" s="10">
        <v>28.85</v>
      </c>
      <c r="E27" s="10">
        <v>27.15</v>
      </c>
      <c r="F27" s="10">
        <v>28.71</v>
      </c>
      <c r="G27" s="10">
        <v>61492200</v>
      </c>
      <c r="H27" s="10">
        <v>28.02</v>
      </c>
      <c r="J27" s="11">
        <v>37623</v>
      </c>
      <c r="K27" s="3">
        <v>20.07</v>
      </c>
    </row>
    <row r="28" spans="1:11" x14ac:dyDescent="0.25">
      <c r="A28" s="8">
        <v>38901</v>
      </c>
      <c r="B28" s="6">
        <v>23.53</v>
      </c>
      <c r="D28" s="10">
        <v>27.52</v>
      </c>
      <c r="E28" s="10">
        <v>25.39</v>
      </c>
      <c r="F28" s="10">
        <v>27.35</v>
      </c>
      <c r="G28" s="10">
        <v>56588300</v>
      </c>
      <c r="H28" s="10">
        <v>26.69</v>
      </c>
      <c r="J28" s="11">
        <v>37655</v>
      </c>
      <c r="K28" s="3">
        <v>20.100000000000001</v>
      </c>
    </row>
    <row r="29" spans="1:11" x14ac:dyDescent="0.25">
      <c r="A29" s="8">
        <v>38869</v>
      </c>
      <c r="B29" s="6">
        <v>22.74</v>
      </c>
      <c r="D29" s="10">
        <v>26.25</v>
      </c>
      <c r="E29" s="10">
        <v>23.85</v>
      </c>
      <c r="F29" s="10">
        <v>25.7</v>
      </c>
      <c r="G29" s="10">
        <v>50459500</v>
      </c>
      <c r="H29" s="10">
        <v>25.08</v>
      </c>
      <c r="J29" s="11">
        <v>37683</v>
      </c>
      <c r="K29" s="3">
        <v>20.54</v>
      </c>
    </row>
    <row r="30" spans="1:11" x14ac:dyDescent="0.25">
      <c r="A30" s="8">
        <v>38838</v>
      </c>
      <c r="B30" s="6">
        <v>24.32</v>
      </c>
      <c r="D30" s="10">
        <v>24.6</v>
      </c>
      <c r="E30" s="10">
        <v>22.23</v>
      </c>
      <c r="F30" s="10">
        <v>24.06</v>
      </c>
      <c r="G30" s="10">
        <v>68627600</v>
      </c>
      <c r="H30" s="10">
        <v>23.39</v>
      </c>
      <c r="J30" s="11">
        <v>37712</v>
      </c>
      <c r="K30" s="3">
        <v>21.69</v>
      </c>
    </row>
    <row r="31" spans="1:11" x14ac:dyDescent="0.25">
      <c r="A31" s="8">
        <v>38810</v>
      </c>
      <c r="B31" s="6">
        <v>27.67</v>
      </c>
      <c r="D31" s="10">
        <v>23.65</v>
      </c>
      <c r="E31" s="10">
        <v>21.46</v>
      </c>
      <c r="F31" s="10">
        <v>23.3</v>
      </c>
      <c r="G31" s="10">
        <v>92940200</v>
      </c>
      <c r="H31" s="10">
        <v>22.65</v>
      </c>
      <c r="J31" s="11">
        <v>37742</v>
      </c>
      <c r="K31" s="3">
        <v>20.88</v>
      </c>
    </row>
    <row r="32" spans="1:11" x14ac:dyDescent="0.25">
      <c r="A32" s="8">
        <v>38777</v>
      </c>
      <c r="B32" s="6">
        <v>26.98</v>
      </c>
      <c r="D32" s="10">
        <v>25</v>
      </c>
      <c r="E32" s="10">
        <v>22.45</v>
      </c>
      <c r="F32" s="10">
        <v>22.65</v>
      </c>
      <c r="G32" s="10">
        <v>110427000</v>
      </c>
      <c r="H32" s="10">
        <v>22.02</v>
      </c>
      <c r="J32" s="11">
        <v>37774</v>
      </c>
      <c r="K32" s="3">
        <v>21.75</v>
      </c>
    </row>
    <row r="33" spans="1:11" x14ac:dyDescent="0.25">
      <c r="A33" s="8">
        <v>38749</v>
      </c>
      <c r="B33" s="6">
        <v>27.96</v>
      </c>
      <c r="D33" s="10">
        <v>27.94</v>
      </c>
      <c r="E33" s="10">
        <v>24</v>
      </c>
      <c r="F33" s="10">
        <v>24.15</v>
      </c>
      <c r="G33" s="10">
        <v>107219900</v>
      </c>
      <c r="H33" s="10">
        <v>23.39</v>
      </c>
      <c r="J33" s="11">
        <v>37803</v>
      </c>
      <c r="K33" s="3">
        <v>22.4</v>
      </c>
    </row>
    <row r="34" spans="1:11" x14ac:dyDescent="0.25">
      <c r="A34" s="8">
        <v>38720</v>
      </c>
      <c r="B34" s="6">
        <v>26.25</v>
      </c>
      <c r="D34" s="10">
        <v>28.22</v>
      </c>
      <c r="E34" s="10">
        <v>26.62</v>
      </c>
      <c r="F34" s="10">
        <v>27.21</v>
      </c>
      <c r="G34" s="10">
        <v>65223100</v>
      </c>
      <c r="H34" s="10">
        <v>26.35</v>
      </c>
      <c r="J34" s="11">
        <v>37834</v>
      </c>
      <c r="K34" s="3">
        <v>22.5</v>
      </c>
    </row>
    <row r="35" spans="1:11" x14ac:dyDescent="0.25">
      <c r="A35" s="8">
        <v>38687</v>
      </c>
      <c r="B35" s="6">
        <v>27.73</v>
      </c>
      <c r="D35" s="10">
        <v>28.07</v>
      </c>
      <c r="E35" s="10">
        <v>26.34</v>
      </c>
      <c r="F35" s="10">
        <v>26.87</v>
      </c>
      <c r="G35" s="10">
        <v>58565000</v>
      </c>
      <c r="H35" s="10">
        <v>26.02</v>
      </c>
      <c r="J35" s="11">
        <v>37866</v>
      </c>
      <c r="K35" s="3">
        <v>23.58</v>
      </c>
    </row>
    <row r="36" spans="1:11" x14ac:dyDescent="0.25">
      <c r="A36" s="8">
        <v>38657</v>
      </c>
      <c r="B36" s="6">
        <v>25.61</v>
      </c>
      <c r="D36" s="10">
        <v>28.38</v>
      </c>
      <c r="E36" s="10">
        <v>26.1</v>
      </c>
      <c r="F36" s="10">
        <v>28.15</v>
      </c>
      <c r="G36" s="10">
        <v>74173200</v>
      </c>
      <c r="H36" s="10">
        <v>27.17</v>
      </c>
      <c r="J36" s="11">
        <v>37895</v>
      </c>
      <c r="K36" s="3">
        <v>22.3</v>
      </c>
    </row>
    <row r="37" spans="1:11" x14ac:dyDescent="0.25">
      <c r="A37" s="8">
        <v>38628</v>
      </c>
      <c r="B37" s="6">
        <v>25.71</v>
      </c>
      <c r="D37" s="10">
        <v>28.1</v>
      </c>
      <c r="E37" s="10">
        <v>26.1</v>
      </c>
      <c r="F37" s="10">
        <v>26.15</v>
      </c>
      <c r="G37" s="10">
        <v>62892300</v>
      </c>
      <c r="H37" s="10">
        <v>25.24</v>
      </c>
      <c r="J37" s="11">
        <v>37928</v>
      </c>
      <c r="K37" s="3">
        <v>21.93</v>
      </c>
    </row>
    <row r="38" spans="1:11" x14ac:dyDescent="0.25">
      <c r="A38" s="8">
        <v>38596</v>
      </c>
      <c r="B38" s="6">
        <v>27.38</v>
      </c>
      <c r="D38" s="10">
        <v>28.25</v>
      </c>
      <c r="E38" s="10">
        <v>25.61</v>
      </c>
      <c r="F38" s="10">
        <v>27.68</v>
      </c>
      <c r="G38" s="10">
        <v>71469100</v>
      </c>
      <c r="H38" s="10">
        <v>26.72</v>
      </c>
      <c r="J38" s="11">
        <v>37956</v>
      </c>
      <c r="K38" s="3">
        <v>23.35</v>
      </c>
    </row>
    <row r="39" spans="1:11" x14ac:dyDescent="0.25">
      <c r="A39" s="8">
        <v>38565</v>
      </c>
      <c r="B39" s="6">
        <v>25.81</v>
      </c>
      <c r="D39" s="10">
        <v>25.8</v>
      </c>
      <c r="E39" s="10">
        <v>24.25</v>
      </c>
      <c r="F39" s="10">
        <v>25.7</v>
      </c>
      <c r="G39" s="10">
        <v>72132400</v>
      </c>
      <c r="H39" s="10">
        <v>24.73</v>
      </c>
      <c r="J39" s="11">
        <v>37988</v>
      </c>
      <c r="K39" s="3">
        <v>23.59</v>
      </c>
    </row>
    <row r="40" spans="1:11" x14ac:dyDescent="0.25">
      <c r="A40" s="8">
        <v>38534</v>
      </c>
      <c r="B40" s="6">
        <v>24.85</v>
      </c>
      <c r="D40" s="10">
        <v>27.39</v>
      </c>
      <c r="E40" s="10">
        <v>25.12</v>
      </c>
      <c r="F40" s="10">
        <v>25.73</v>
      </c>
      <c r="G40" s="10">
        <v>66976400</v>
      </c>
      <c r="H40" s="10">
        <v>24.76</v>
      </c>
      <c r="J40" s="11">
        <v>38019</v>
      </c>
      <c r="K40" s="3">
        <v>22.63</v>
      </c>
    </row>
    <row r="41" spans="1:11" x14ac:dyDescent="0.25">
      <c r="A41" s="8">
        <v>38504</v>
      </c>
      <c r="B41" s="6">
        <v>25.73</v>
      </c>
      <c r="D41" s="10">
        <v>27.94</v>
      </c>
      <c r="E41" s="10">
        <v>25.76</v>
      </c>
      <c r="F41" s="10">
        <v>27.38</v>
      </c>
      <c r="G41" s="10">
        <v>65529900</v>
      </c>
      <c r="H41" s="10">
        <v>26.35</v>
      </c>
      <c r="J41" s="11">
        <v>38047</v>
      </c>
      <c r="K41" s="3">
        <v>21.27</v>
      </c>
    </row>
    <row r="42" spans="1:11" x14ac:dyDescent="0.25">
      <c r="A42" s="8">
        <v>38474</v>
      </c>
      <c r="B42" s="6">
        <v>25.23</v>
      </c>
      <c r="D42" s="10">
        <v>26.48</v>
      </c>
      <c r="E42" s="10">
        <v>24.5</v>
      </c>
      <c r="F42" s="10">
        <v>25.61</v>
      </c>
      <c r="G42" s="10">
        <v>69046600</v>
      </c>
      <c r="H42" s="10">
        <v>24.57</v>
      </c>
      <c r="J42" s="11">
        <v>38078</v>
      </c>
      <c r="K42" s="3">
        <v>22.29</v>
      </c>
    </row>
    <row r="43" spans="1:11" x14ac:dyDescent="0.25">
      <c r="A43" s="8">
        <v>38443</v>
      </c>
      <c r="B43" s="6">
        <v>24.24</v>
      </c>
      <c r="D43" s="10">
        <v>26</v>
      </c>
      <c r="E43" s="10">
        <v>24.82</v>
      </c>
      <c r="F43" s="10">
        <v>24.84</v>
      </c>
      <c r="G43" s="10">
        <v>62956700</v>
      </c>
      <c r="H43" s="10">
        <v>23.83</v>
      </c>
      <c r="J43" s="11">
        <v>38110</v>
      </c>
      <c r="K43" s="3">
        <v>22.38</v>
      </c>
    </row>
    <row r="44" spans="1:11" x14ac:dyDescent="0.25">
      <c r="A44" s="8">
        <v>38412</v>
      </c>
      <c r="B44" s="6">
        <v>25.19</v>
      </c>
      <c r="D44" s="10">
        <v>26.09</v>
      </c>
      <c r="E44" s="10">
        <v>24.64</v>
      </c>
      <c r="F44" s="10">
        <v>25.8</v>
      </c>
      <c r="G44" s="10">
        <v>62699700</v>
      </c>
      <c r="H44" s="10">
        <v>24.76</v>
      </c>
      <c r="J44" s="11">
        <v>38139</v>
      </c>
      <c r="K44" s="3">
        <v>24.36</v>
      </c>
    </row>
    <row r="45" spans="1:11" x14ac:dyDescent="0.25">
      <c r="A45" s="8">
        <v>38384</v>
      </c>
      <c r="B45" s="6">
        <v>26.25</v>
      </c>
      <c r="D45" s="10">
        <v>25.45</v>
      </c>
      <c r="E45" s="10">
        <v>23.94</v>
      </c>
      <c r="F45" s="10">
        <v>25.3</v>
      </c>
      <c r="G45" s="10">
        <v>77090200</v>
      </c>
      <c r="H45" s="10">
        <v>24.2</v>
      </c>
      <c r="J45" s="11">
        <v>38169</v>
      </c>
      <c r="K45" s="3">
        <v>24.3</v>
      </c>
    </row>
    <row r="46" spans="1:11" x14ac:dyDescent="0.25">
      <c r="A46" s="8">
        <v>38355</v>
      </c>
      <c r="B46" s="6">
        <v>26.8</v>
      </c>
      <c r="D46" s="10">
        <v>25.79</v>
      </c>
      <c r="E46" s="10">
        <v>23.82</v>
      </c>
      <c r="F46" s="10">
        <v>24.17</v>
      </c>
      <c r="G46" s="10">
        <v>72899700</v>
      </c>
      <c r="H46" s="10">
        <v>23.12</v>
      </c>
      <c r="J46" s="11">
        <v>38201</v>
      </c>
      <c r="K46" s="3">
        <v>23.36</v>
      </c>
    </row>
    <row r="47" spans="1:11" x14ac:dyDescent="0.25">
      <c r="A47" s="8">
        <v>38322</v>
      </c>
      <c r="B47" s="6">
        <v>26.95</v>
      </c>
      <c r="D47" s="10">
        <v>26.5</v>
      </c>
      <c r="E47" s="10">
        <v>25.13</v>
      </c>
      <c r="F47" s="10">
        <v>25.16</v>
      </c>
      <c r="G47" s="10">
        <v>75992300</v>
      </c>
      <c r="H47" s="10">
        <v>24.07</v>
      </c>
      <c r="J47" s="11">
        <v>38231</v>
      </c>
      <c r="K47" s="3">
        <v>23.66</v>
      </c>
    </row>
    <row r="48" spans="1:11" x14ac:dyDescent="0.25">
      <c r="A48" s="8">
        <v>38292</v>
      </c>
      <c r="B48" s="6">
        <v>28.16</v>
      </c>
      <c r="D48" s="10">
        <v>27.1</v>
      </c>
      <c r="E48" s="10">
        <v>25.64</v>
      </c>
      <c r="F48" s="10">
        <v>26.28</v>
      </c>
      <c r="G48" s="10">
        <v>79642800</v>
      </c>
      <c r="H48" s="10">
        <v>25.06</v>
      </c>
      <c r="J48" s="11">
        <v>38261</v>
      </c>
      <c r="K48" s="3">
        <v>23.93</v>
      </c>
    </row>
    <row r="49" spans="1:11" x14ac:dyDescent="0.25">
      <c r="A49" s="8">
        <v>38261</v>
      </c>
      <c r="B49" s="6">
        <v>27.82</v>
      </c>
      <c r="D49" s="10">
        <v>27.44</v>
      </c>
      <c r="E49" s="10">
        <v>26.68</v>
      </c>
      <c r="F49" s="10">
        <v>26.72</v>
      </c>
      <c r="G49" s="10">
        <v>84488000</v>
      </c>
      <c r="H49" s="10">
        <v>25.48</v>
      </c>
      <c r="J49" s="11">
        <v>38292</v>
      </c>
      <c r="K49" s="3">
        <v>25.57</v>
      </c>
    </row>
    <row r="50" spans="1:11" x14ac:dyDescent="0.25">
      <c r="A50" s="8">
        <v>38231</v>
      </c>
      <c r="B50" s="6">
        <v>27.23</v>
      </c>
      <c r="D50" s="10">
        <v>30.2</v>
      </c>
      <c r="E50" s="10">
        <v>26.1</v>
      </c>
      <c r="F50" s="10">
        <v>26.81</v>
      </c>
      <c r="G50" s="10">
        <v>86446000</v>
      </c>
      <c r="H50" s="10">
        <v>25.57</v>
      </c>
      <c r="J50" s="11">
        <v>38322</v>
      </c>
      <c r="K50" s="3">
        <v>25.48</v>
      </c>
    </row>
    <row r="51" spans="1:11" x14ac:dyDescent="0.25">
      <c r="A51" s="8">
        <v>38201</v>
      </c>
      <c r="B51" s="6">
        <v>28.27</v>
      </c>
      <c r="D51" s="10">
        <v>28.89</v>
      </c>
      <c r="E51" s="10">
        <v>27.55</v>
      </c>
      <c r="F51" s="10">
        <v>27.97</v>
      </c>
      <c r="G51" s="10">
        <v>65742900</v>
      </c>
      <c r="H51" s="10">
        <v>23.93</v>
      </c>
      <c r="J51" s="11">
        <v>38355</v>
      </c>
      <c r="K51" s="3">
        <v>25.06</v>
      </c>
    </row>
    <row r="52" spans="1:11" x14ac:dyDescent="0.25">
      <c r="A52" s="8">
        <v>38169</v>
      </c>
      <c r="B52" s="6">
        <v>28.7</v>
      </c>
      <c r="D52" s="10">
        <v>27.79</v>
      </c>
      <c r="E52" s="10">
        <v>26.74</v>
      </c>
      <c r="F52" s="10">
        <v>27.65</v>
      </c>
      <c r="G52" s="10">
        <v>57725200</v>
      </c>
      <c r="H52" s="10">
        <v>23.66</v>
      </c>
      <c r="J52" s="11">
        <v>38384</v>
      </c>
      <c r="K52" s="3">
        <v>24.07</v>
      </c>
    </row>
    <row r="53" spans="1:11" x14ac:dyDescent="0.25">
      <c r="A53" s="8">
        <v>38139</v>
      </c>
      <c r="B53" s="6">
        <v>26.13</v>
      </c>
      <c r="D53" s="10">
        <v>28.55</v>
      </c>
      <c r="E53" s="10">
        <v>26.85</v>
      </c>
      <c r="F53" s="10">
        <v>27.3</v>
      </c>
      <c r="G53" s="10">
        <v>52104600</v>
      </c>
      <c r="H53" s="10">
        <v>23.36</v>
      </c>
      <c r="J53" s="11">
        <v>38412</v>
      </c>
      <c r="K53" s="3">
        <v>23.12</v>
      </c>
    </row>
    <row r="54" spans="1:11" x14ac:dyDescent="0.25">
      <c r="A54" s="8">
        <v>38110</v>
      </c>
      <c r="B54" s="6">
        <v>26.19</v>
      </c>
      <c r="D54" s="10">
        <v>29.89</v>
      </c>
      <c r="E54" s="10">
        <v>27.25</v>
      </c>
      <c r="F54" s="10">
        <v>28.49</v>
      </c>
      <c r="G54" s="10">
        <v>76666600</v>
      </c>
      <c r="H54" s="10">
        <v>24.3</v>
      </c>
      <c r="J54" s="11">
        <v>38443</v>
      </c>
      <c r="K54" s="3">
        <v>24.2</v>
      </c>
    </row>
    <row r="55" spans="1:11" x14ac:dyDescent="0.25">
      <c r="A55" s="8">
        <v>38078</v>
      </c>
      <c r="B55" s="6">
        <v>24.95</v>
      </c>
      <c r="D55" s="10">
        <v>28.8</v>
      </c>
      <c r="E55" s="10">
        <v>25.86</v>
      </c>
      <c r="F55" s="10">
        <v>28.56</v>
      </c>
      <c r="G55" s="10">
        <v>77068200</v>
      </c>
      <c r="H55" s="10">
        <v>24.36</v>
      </c>
      <c r="J55" s="11">
        <v>38474</v>
      </c>
      <c r="K55" s="3">
        <v>24.76</v>
      </c>
    </row>
    <row r="56" spans="1:11" x14ac:dyDescent="0.25">
      <c r="A56" s="8">
        <v>38047</v>
      </c>
      <c r="B56" s="6">
        <v>26.63</v>
      </c>
      <c r="D56" s="10">
        <v>26.6</v>
      </c>
      <c r="E56" s="10">
        <v>25.42</v>
      </c>
      <c r="F56" s="10">
        <v>26.23</v>
      </c>
      <c r="G56" s="10">
        <v>58942400</v>
      </c>
      <c r="H56" s="10">
        <v>22.38</v>
      </c>
      <c r="J56" s="11">
        <v>38504</v>
      </c>
      <c r="K56" s="3">
        <v>23.83</v>
      </c>
    </row>
    <row r="57" spans="1:11" x14ac:dyDescent="0.25">
      <c r="A57" s="8">
        <v>38019</v>
      </c>
      <c r="B57" s="6">
        <v>27.61</v>
      </c>
      <c r="D57" s="10">
        <v>27.72</v>
      </c>
      <c r="E57" s="10">
        <v>24.85</v>
      </c>
      <c r="F57" s="10">
        <v>26.13</v>
      </c>
      <c r="G57" s="10">
        <v>77386600</v>
      </c>
      <c r="H57" s="10">
        <v>22.29</v>
      </c>
      <c r="J57" s="11">
        <v>38534</v>
      </c>
      <c r="K57" s="3">
        <v>24.57</v>
      </c>
    </row>
    <row r="58" spans="1:11" x14ac:dyDescent="0.25">
      <c r="A58" s="8">
        <v>37988</v>
      </c>
      <c r="B58" s="6">
        <v>27.58</v>
      </c>
      <c r="D58" s="10">
        <v>26.72</v>
      </c>
      <c r="E58" s="10">
        <v>24.01</v>
      </c>
      <c r="F58" s="10">
        <v>24.93</v>
      </c>
      <c r="G58" s="10">
        <v>77111900</v>
      </c>
      <c r="H58" s="10">
        <v>21.27</v>
      </c>
      <c r="J58" s="11">
        <v>38565</v>
      </c>
      <c r="K58" s="3">
        <v>26.35</v>
      </c>
    </row>
    <row r="59" spans="1:11" x14ac:dyDescent="0.25">
      <c r="A59" s="8">
        <v>37956</v>
      </c>
      <c r="B59" s="6">
        <v>25.9</v>
      </c>
      <c r="D59" s="10">
        <v>27.8</v>
      </c>
      <c r="E59" s="10">
        <v>26.35</v>
      </c>
      <c r="F59" s="10">
        <v>26.53</v>
      </c>
      <c r="G59" s="10">
        <v>57385900</v>
      </c>
      <c r="H59" s="10">
        <v>22.63</v>
      </c>
      <c r="J59" s="11">
        <v>38596</v>
      </c>
      <c r="K59" s="3">
        <v>24.76</v>
      </c>
    </row>
    <row r="60" spans="1:11" x14ac:dyDescent="0.25">
      <c r="A60" s="8">
        <v>37928</v>
      </c>
      <c r="B60" s="6">
        <v>26.35</v>
      </c>
      <c r="D60" s="10">
        <v>28.83</v>
      </c>
      <c r="E60" s="10">
        <v>27.26</v>
      </c>
      <c r="F60" s="10">
        <v>27.65</v>
      </c>
      <c r="G60" s="10">
        <v>63635800</v>
      </c>
      <c r="H60" s="10">
        <v>23.59</v>
      </c>
      <c r="J60" s="11">
        <v>38628</v>
      </c>
      <c r="K60" s="3">
        <v>24.73</v>
      </c>
    </row>
    <row r="61" spans="1:11" x14ac:dyDescent="0.25">
      <c r="A61" s="8">
        <v>37895</v>
      </c>
      <c r="B61" s="6">
        <v>28.03</v>
      </c>
      <c r="D61" s="10">
        <v>27.55</v>
      </c>
      <c r="E61" s="10">
        <v>25.5</v>
      </c>
      <c r="F61" s="10">
        <v>27.37</v>
      </c>
      <c r="G61" s="10">
        <v>69030000</v>
      </c>
      <c r="H61" s="10">
        <v>23.35</v>
      </c>
      <c r="J61" s="11">
        <v>38657</v>
      </c>
      <c r="K61" s="3">
        <v>26.72</v>
      </c>
    </row>
    <row r="62" spans="1:11" x14ac:dyDescent="0.25">
      <c r="A62" s="8">
        <v>37866</v>
      </c>
      <c r="B62" s="6">
        <v>26.7</v>
      </c>
      <c r="D62" s="10">
        <v>26.75</v>
      </c>
      <c r="E62" s="10">
        <v>24.84</v>
      </c>
      <c r="F62" s="10">
        <v>25.71</v>
      </c>
      <c r="G62" s="10">
        <v>77670400</v>
      </c>
      <c r="H62" s="10">
        <v>21.93</v>
      </c>
      <c r="J62" s="11">
        <v>38687</v>
      </c>
      <c r="K62" s="3">
        <v>25.24</v>
      </c>
    </row>
    <row r="63" spans="1:11" x14ac:dyDescent="0.25">
      <c r="A63" s="8">
        <v>37834</v>
      </c>
      <c r="B63" s="6">
        <v>26.33</v>
      </c>
      <c r="D63" s="10">
        <v>29.46</v>
      </c>
      <c r="E63" s="10">
        <v>25.91</v>
      </c>
      <c r="F63" s="10">
        <v>26.14</v>
      </c>
      <c r="G63" s="10">
        <v>63898000</v>
      </c>
      <c r="H63" s="10">
        <v>22.3</v>
      </c>
      <c r="J63" s="11">
        <v>38720</v>
      </c>
      <c r="K63" s="3">
        <v>27.17</v>
      </c>
    </row>
    <row r="64" spans="1:11" x14ac:dyDescent="0.25">
      <c r="A64" s="8">
        <v>37803</v>
      </c>
      <c r="B64" s="6">
        <v>25.59</v>
      </c>
      <c r="D64" s="10">
        <v>30</v>
      </c>
      <c r="E64" s="10">
        <v>26.47</v>
      </c>
      <c r="F64" s="10">
        <v>27.8</v>
      </c>
      <c r="G64" s="10">
        <v>62697200</v>
      </c>
      <c r="H64" s="10">
        <v>23.58</v>
      </c>
      <c r="J64" s="11">
        <v>38749</v>
      </c>
      <c r="K64" s="3">
        <v>26.02</v>
      </c>
    </row>
    <row r="65" spans="1:11" x14ac:dyDescent="0.25">
      <c r="A65" s="8">
        <v>37774</v>
      </c>
      <c r="B65" s="6">
        <v>24.98</v>
      </c>
      <c r="D65" s="10">
        <v>26.95</v>
      </c>
      <c r="E65" s="10">
        <v>25.43</v>
      </c>
      <c r="F65" s="10">
        <v>26.52</v>
      </c>
      <c r="G65" s="10">
        <v>47667100</v>
      </c>
      <c r="H65" s="10">
        <v>22.5</v>
      </c>
      <c r="J65" s="11">
        <v>38777</v>
      </c>
      <c r="K65" s="3">
        <v>26.35</v>
      </c>
    </row>
    <row r="66" spans="1:11" x14ac:dyDescent="0.25">
      <c r="A66" s="8">
        <v>37742</v>
      </c>
      <c r="B66" s="6">
        <v>25.54</v>
      </c>
      <c r="D66" s="10">
        <v>27.81</v>
      </c>
      <c r="E66" s="10">
        <v>25.39</v>
      </c>
      <c r="F66" s="10">
        <v>26.41</v>
      </c>
      <c r="G66" s="10">
        <v>61659800</v>
      </c>
      <c r="H66" s="10">
        <v>22.4</v>
      </c>
      <c r="J66" s="11">
        <v>38810</v>
      </c>
      <c r="K66" s="3">
        <v>23.39</v>
      </c>
    </row>
    <row r="67" spans="1:11" x14ac:dyDescent="0.25">
      <c r="A67" s="8">
        <v>37712</v>
      </c>
      <c r="B67" s="6">
        <v>24.46</v>
      </c>
      <c r="D67" s="10">
        <v>26.51</v>
      </c>
      <c r="E67" s="10">
        <v>23.6</v>
      </c>
      <c r="F67" s="10">
        <v>25.64</v>
      </c>
      <c r="G67" s="10">
        <v>77050900</v>
      </c>
      <c r="H67" s="10">
        <v>21.75</v>
      </c>
      <c r="J67" s="11">
        <v>38838</v>
      </c>
      <c r="K67" s="3">
        <v>22.02</v>
      </c>
    </row>
    <row r="68" spans="1:11" x14ac:dyDescent="0.25">
      <c r="A68" s="8">
        <v>37683</v>
      </c>
      <c r="B68" s="6">
        <v>24.02</v>
      </c>
      <c r="D68" s="10">
        <v>26.5</v>
      </c>
      <c r="E68" s="10">
        <v>23.89</v>
      </c>
      <c r="F68" s="10">
        <v>24.61</v>
      </c>
      <c r="G68" s="10">
        <v>66480900</v>
      </c>
      <c r="H68" s="10">
        <v>20.88</v>
      </c>
      <c r="J68" s="11">
        <v>38869</v>
      </c>
      <c r="K68" s="3">
        <v>22.65</v>
      </c>
    </row>
    <row r="69" spans="1:11" x14ac:dyDescent="0.25">
      <c r="A69" s="8">
        <v>37655</v>
      </c>
      <c r="B69" s="6">
        <v>47.93</v>
      </c>
      <c r="D69" s="10">
        <v>26.43</v>
      </c>
      <c r="E69" s="10">
        <v>23.95</v>
      </c>
      <c r="F69" s="10">
        <v>25.57</v>
      </c>
      <c r="G69" s="10">
        <v>62151600</v>
      </c>
      <c r="H69" s="10">
        <v>21.69</v>
      </c>
      <c r="J69" s="11">
        <v>38901</v>
      </c>
      <c r="K69" s="3">
        <v>23.39</v>
      </c>
    </row>
    <row r="70" spans="1:11" x14ac:dyDescent="0.25">
      <c r="A70" s="8">
        <v>37623</v>
      </c>
      <c r="B70" s="6">
        <v>52.3</v>
      </c>
      <c r="D70" s="10">
        <v>26.8</v>
      </c>
      <c r="E70" s="10">
        <v>22.55</v>
      </c>
      <c r="F70" s="10">
        <v>24.21</v>
      </c>
      <c r="G70" s="10">
        <v>68727900</v>
      </c>
      <c r="H70" s="10">
        <v>20.54</v>
      </c>
      <c r="J70" s="11">
        <v>38930</v>
      </c>
      <c r="K70" s="3">
        <v>25.08</v>
      </c>
    </row>
    <row r="71" spans="1:11" x14ac:dyDescent="0.25">
      <c r="A71" s="8">
        <v>37592</v>
      </c>
      <c r="B71" s="6">
        <v>58.65</v>
      </c>
      <c r="D71" s="10">
        <v>49.1</v>
      </c>
      <c r="E71" s="10">
        <v>23.3</v>
      </c>
      <c r="F71" s="10">
        <v>23.7</v>
      </c>
      <c r="G71" s="10">
        <v>73871300</v>
      </c>
      <c r="H71" s="10">
        <v>20.100000000000001</v>
      </c>
      <c r="J71" s="11">
        <v>38961</v>
      </c>
      <c r="K71" s="3">
        <v>26.69</v>
      </c>
    </row>
    <row r="72" spans="1:11" x14ac:dyDescent="0.25">
      <c r="A72" s="8">
        <v>37561</v>
      </c>
      <c r="B72" s="6">
        <v>52.43</v>
      </c>
      <c r="D72" s="10">
        <v>57.32</v>
      </c>
      <c r="E72" s="10">
        <v>47.03</v>
      </c>
      <c r="F72" s="10">
        <v>47.46</v>
      </c>
      <c r="G72" s="10">
        <v>86929500</v>
      </c>
      <c r="H72" s="10">
        <v>20.07</v>
      </c>
      <c r="J72" s="11">
        <v>38992</v>
      </c>
      <c r="K72" s="3">
        <v>28.02</v>
      </c>
    </row>
    <row r="73" spans="1:11" x14ac:dyDescent="0.25">
      <c r="A73" s="8">
        <v>37530</v>
      </c>
      <c r="B73" s="6">
        <v>44.32</v>
      </c>
      <c r="D73" s="10">
        <v>58.96</v>
      </c>
      <c r="E73" s="10">
        <v>51.26</v>
      </c>
      <c r="F73" s="10">
        <v>51.7</v>
      </c>
      <c r="G73" s="10">
        <v>63170400</v>
      </c>
      <c r="H73" s="10">
        <v>21.86</v>
      </c>
      <c r="J73" s="11">
        <v>39022</v>
      </c>
      <c r="K73" s="3">
        <v>28.75</v>
      </c>
    </row>
    <row r="74" spans="1:11" x14ac:dyDescent="0.25">
      <c r="A74" s="8">
        <v>37502</v>
      </c>
      <c r="B74" s="6">
        <v>48.52</v>
      </c>
      <c r="D74" s="10">
        <v>58.64</v>
      </c>
      <c r="E74" s="10">
        <v>51.9</v>
      </c>
      <c r="F74" s="10">
        <v>57.68</v>
      </c>
      <c r="G74" s="10">
        <v>79219500</v>
      </c>
      <c r="H74" s="10">
        <v>24.39</v>
      </c>
      <c r="J74" s="11">
        <v>39052</v>
      </c>
      <c r="K74" s="3">
        <v>29.24</v>
      </c>
    </row>
    <row r="75" spans="1:11" x14ac:dyDescent="0.25">
      <c r="A75" s="8">
        <v>37469</v>
      </c>
      <c r="B75" s="6">
        <v>47.58</v>
      </c>
      <c r="D75" s="10">
        <v>54.07</v>
      </c>
      <c r="E75" s="10">
        <v>43.19</v>
      </c>
      <c r="F75" s="10">
        <v>53.47</v>
      </c>
      <c r="G75" s="10">
        <v>112232300</v>
      </c>
      <c r="H75" s="10">
        <v>22.61</v>
      </c>
      <c r="J75" s="11">
        <v>39085</v>
      </c>
      <c r="K75" s="3">
        <v>30.22</v>
      </c>
    </row>
    <row r="76" spans="1:11" x14ac:dyDescent="0.25">
      <c r="A76" s="8">
        <v>37438</v>
      </c>
      <c r="B76" s="6">
        <v>54.12</v>
      </c>
      <c r="D76" s="10">
        <v>51.1</v>
      </c>
      <c r="E76" s="10">
        <v>43.11</v>
      </c>
      <c r="F76" s="10">
        <v>43.74</v>
      </c>
      <c r="G76" s="10">
        <v>90564100</v>
      </c>
      <c r="H76" s="10">
        <v>18.489999999999998</v>
      </c>
      <c r="J76" s="11">
        <v>39114</v>
      </c>
      <c r="K76" s="3">
        <v>27.68</v>
      </c>
    </row>
    <row r="77" spans="1:11" x14ac:dyDescent="0.25">
      <c r="A77" s="8">
        <v>37410</v>
      </c>
      <c r="B77" s="6">
        <v>50.99</v>
      </c>
      <c r="D77" s="10">
        <v>53.45</v>
      </c>
      <c r="E77" s="10">
        <v>43.8</v>
      </c>
      <c r="F77" s="10">
        <v>49.08</v>
      </c>
      <c r="G77" s="10">
        <v>80631600</v>
      </c>
      <c r="H77" s="10">
        <v>20.75</v>
      </c>
      <c r="J77" s="11">
        <v>39142</v>
      </c>
      <c r="K77" s="3">
        <v>27.38</v>
      </c>
    </row>
    <row r="78" spans="1:11" x14ac:dyDescent="0.25">
      <c r="A78" s="8">
        <v>37377</v>
      </c>
      <c r="B78" s="6">
        <v>52.16</v>
      </c>
      <c r="D78" s="10">
        <v>54.93</v>
      </c>
      <c r="E78" s="10">
        <v>41.41</v>
      </c>
      <c r="F78" s="10">
        <v>47.98</v>
      </c>
      <c r="G78" s="10">
        <v>114821000</v>
      </c>
      <c r="H78" s="10">
        <v>20.29</v>
      </c>
      <c r="J78" s="11">
        <v>39174</v>
      </c>
      <c r="K78" s="3">
        <v>29.42</v>
      </c>
    </row>
    <row r="79" spans="1:11" x14ac:dyDescent="0.25">
      <c r="A79" s="8">
        <v>37347</v>
      </c>
      <c r="B79" s="6">
        <v>59.83</v>
      </c>
      <c r="D79" s="10">
        <v>56.44</v>
      </c>
      <c r="E79" s="10">
        <v>49.17</v>
      </c>
      <c r="F79" s="10">
        <v>54.7</v>
      </c>
      <c r="G79" s="10">
        <v>96181400</v>
      </c>
      <c r="H79" s="10">
        <v>23.13</v>
      </c>
      <c r="J79" s="11">
        <v>39203</v>
      </c>
      <c r="K79" s="3">
        <v>30.25</v>
      </c>
    </row>
    <row r="80" spans="1:11" x14ac:dyDescent="0.25">
      <c r="A80" s="8">
        <v>37316</v>
      </c>
      <c r="B80" s="6">
        <v>59.05</v>
      </c>
      <c r="D80" s="10">
        <v>56.44</v>
      </c>
      <c r="E80" s="10">
        <v>48.35</v>
      </c>
      <c r="F80" s="10">
        <v>50.91</v>
      </c>
      <c r="G80" s="10">
        <v>67578800</v>
      </c>
      <c r="H80" s="10">
        <v>21.52</v>
      </c>
      <c r="J80" s="11">
        <v>39234</v>
      </c>
      <c r="K80" s="3">
        <v>29.05</v>
      </c>
    </row>
    <row r="81" spans="1:11" x14ac:dyDescent="0.25">
      <c r="A81" s="8">
        <v>37288</v>
      </c>
      <c r="B81" s="6">
        <v>64.150000000000006</v>
      </c>
      <c r="D81" s="10">
        <v>60.4</v>
      </c>
      <c r="E81" s="10">
        <v>51.44</v>
      </c>
      <c r="F81" s="10">
        <v>52.26</v>
      </c>
      <c r="G81" s="10">
        <v>67948300</v>
      </c>
      <c r="H81" s="10">
        <v>22.09</v>
      </c>
      <c r="J81" s="11">
        <v>39265</v>
      </c>
      <c r="K81" s="3">
        <v>28.58</v>
      </c>
    </row>
    <row r="82" spans="1:11" x14ac:dyDescent="0.25">
      <c r="A82" s="8">
        <v>37258</v>
      </c>
      <c r="B82" s="6">
        <v>66.650000000000006</v>
      </c>
      <c r="D82" s="10">
        <v>65</v>
      </c>
      <c r="E82" s="10">
        <v>58.31</v>
      </c>
      <c r="F82" s="10">
        <v>60.31</v>
      </c>
      <c r="G82" s="10">
        <v>55857200</v>
      </c>
      <c r="H82" s="10">
        <v>25.5</v>
      </c>
      <c r="J82" s="11">
        <v>39295</v>
      </c>
      <c r="K82" s="3">
        <v>28.42</v>
      </c>
    </row>
    <row r="83" spans="1:11" x14ac:dyDescent="0.25">
      <c r="A83" s="8">
        <v>37228</v>
      </c>
      <c r="B83" s="6">
        <v>63.83</v>
      </c>
      <c r="D83" s="10">
        <v>64.5</v>
      </c>
      <c r="E83" s="10">
        <v>57.15</v>
      </c>
      <c r="F83" s="10">
        <v>58.34</v>
      </c>
      <c r="G83" s="10">
        <v>63117200</v>
      </c>
      <c r="H83" s="10">
        <v>24.67</v>
      </c>
      <c r="J83" s="11">
        <v>39329</v>
      </c>
      <c r="K83" s="3">
        <v>29.14</v>
      </c>
    </row>
    <row r="84" spans="1:11" x14ac:dyDescent="0.25">
      <c r="A84" s="8">
        <v>37196</v>
      </c>
      <c r="B84" s="6">
        <v>60.08</v>
      </c>
      <c r="D84" s="10">
        <v>70.62</v>
      </c>
      <c r="E84" s="10">
        <v>61.33</v>
      </c>
      <c r="F84" s="10">
        <v>63.71</v>
      </c>
      <c r="G84" s="10">
        <v>68080000</v>
      </c>
      <c r="H84" s="10">
        <v>26.94</v>
      </c>
      <c r="J84" s="11">
        <v>39356</v>
      </c>
      <c r="K84" s="3">
        <v>36.409999999999997</v>
      </c>
    </row>
    <row r="85" spans="1:11" x14ac:dyDescent="0.25">
      <c r="A85" s="8">
        <v>37165</v>
      </c>
      <c r="B85" s="6">
        <v>50.94</v>
      </c>
      <c r="D85" s="10">
        <v>69.89</v>
      </c>
      <c r="E85" s="10">
        <v>63.8</v>
      </c>
      <c r="F85" s="10">
        <v>66.25</v>
      </c>
      <c r="G85" s="10">
        <v>51004700</v>
      </c>
      <c r="H85" s="10">
        <v>28.01</v>
      </c>
      <c r="J85" s="11">
        <v>39387</v>
      </c>
      <c r="K85" s="3">
        <v>33.35</v>
      </c>
    </row>
    <row r="86" spans="1:11" x14ac:dyDescent="0.25">
      <c r="A86" s="8">
        <v>37138</v>
      </c>
      <c r="B86" s="6">
        <v>57.19</v>
      </c>
      <c r="D86" s="10">
        <v>68.34</v>
      </c>
      <c r="E86" s="10">
        <v>59.6</v>
      </c>
      <c r="F86" s="10">
        <v>64.209999999999994</v>
      </c>
      <c r="G86" s="10">
        <v>65676300</v>
      </c>
      <c r="H86" s="10">
        <v>27.15</v>
      </c>
      <c r="J86" s="11">
        <v>39419</v>
      </c>
      <c r="K86" s="3">
        <v>35.33</v>
      </c>
    </row>
    <row r="87" spans="1:11" x14ac:dyDescent="0.25">
      <c r="A87" s="8">
        <v>37104</v>
      </c>
      <c r="B87" s="6">
        <v>66.8</v>
      </c>
      <c r="D87" s="10">
        <v>63.63</v>
      </c>
      <c r="E87" s="10">
        <v>50.41</v>
      </c>
      <c r="F87" s="10">
        <v>58.15</v>
      </c>
      <c r="G87" s="10">
        <v>78938700</v>
      </c>
      <c r="H87" s="10">
        <v>24.59</v>
      </c>
      <c r="J87" s="11">
        <v>39449</v>
      </c>
      <c r="K87" s="3">
        <v>32.35</v>
      </c>
    </row>
    <row r="88" spans="1:11" x14ac:dyDescent="0.25">
      <c r="A88" s="8">
        <v>37074</v>
      </c>
      <c r="B88" s="6">
        <v>72.05</v>
      </c>
      <c r="D88" s="10">
        <v>59.08</v>
      </c>
      <c r="E88" s="10">
        <v>47.5</v>
      </c>
      <c r="F88" s="10">
        <v>51.17</v>
      </c>
      <c r="G88" s="10">
        <v>108497700</v>
      </c>
      <c r="H88" s="10">
        <v>21.63</v>
      </c>
      <c r="J88" s="11">
        <v>39479</v>
      </c>
      <c r="K88" s="3">
        <v>27.1</v>
      </c>
    </row>
    <row r="89" spans="1:11" x14ac:dyDescent="0.25">
      <c r="A89" s="8">
        <v>37043</v>
      </c>
      <c r="B89" s="6">
        <v>69.599999999999994</v>
      </c>
      <c r="D89" s="10">
        <v>67.540000000000006</v>
      </c>
      <c r="E89" s="10">
        <v>56.3</v>
      </c>
      <c r="F89" s="10">
        <v>57.05</v>
      </c>
      <c r="G89" s="10">
        <v>52686800</v>
      </c>
      <c r="H89" s="10">
        <v>24.12</v>
      </c>
      <c r="J89" s="11">
        <v>39510</v>
      </c>
      <c r="K89" s="3">
        <v>28.28</v>
      </c>
    </row>
    <row r="90" spans="1:11" x14ac:dyDescent="0.25">
      <c r="A90" s="8">
        <v>37012</v>
      </c>
      <c r="B90" s="6">
        <v>67.66</v>
      </c>
      <c r="D90" s="10">
        <v>73.150000000000006</v>
      </c>
      <c r="E90" s="10">
        <v>64.2</v>
      </c>
      <c r="F90" s="10">
        <v>66.19</v>
      </c>
      <c r="G90" s="10">
        <v>72106300</v>
      </c>
      <c r="H90" s="10">
        <v>27.98</v>
      </c>
      <c r="J90" s="11">
        <v>39539</v>
      </c>
      <c r="K90" s="3">
        <v>28.42</v>
      </c>
    </row>
    <row r="91" spans="1:11" x14ac:dyDescent="0.25">
      <c r="A91" s="8">
        <v>36983</v>
      </c>
      <c r="B91" s="6">
        <v>54.81</v>
      </c>
      <c r="D91" s="10">
        <v>76.150000000000006</v>
      </c>
      <c r="E91" s="10">
        <v>66.010000000000005</v>
      </c>
      <c r="F91" s="10">
        <v>73</v>
      </c>
      <c r="G91" s="10">
        <v>73498100</v>
      </c>
      <c r="H91" s="10">
        <v>30.86</v>
      </c>
      <c r="J91" s="11">
        <v>39569</v>
      </c>
      <c r="K91" s="3">
        <v>28.32</v>
      </c>
    </row>
    <row r="92" spans="1:11" x14ac:dyDescent="0.25">
      <c r="A92" s="8">
        <v>36963</v>
      </c>
      <c r="B92" s="6">
        <v>52.19</v>
      </c>
      <c r="D92" s="10">
        <v>72.150000000000006</v>
      </c>
      <c r="E92" s="10">
        <v>67.25</v>
      </c>
      <c r="F92" s="10">
        <v>69.180000000000007</v>
      </c>
      <c r="G92" s="10">
        <v>83999400</v>
      </c>
      <c r="H92" s="10">
        <v>29.25</v>
      </c>
      <c r="J92" s="11">
        <v>39601</v>
      </c>
      <c r="K92" s="3">
        <v>27.51</v>
      </c>
    </row>
    <row r="93" spans="1:11" x14ac:dyDescent="0.25">
      <c r="D93" s="10">
        <v>71.099999999999994</v>
      </c>
      <c r="E93" s="10">
        <v>51.06</v>
      </c>
      <c r="F93" s="10">
        <v>67.75</v>
      </c>
      <c r="G93" s="10">
        <v>107508700</v>
      </c>
      <c r="H93" s="10">
        <v>28.64</v>
      </c>
      <c r="J93" s="11">
        <v>39630</v>
      </c>
      <c r="K93" s="3">
        <v>25.72</v>
      </c>
    </row>
    <row r="94" spans="1:11" x14ac:dyDescent="0.25">
      <c r="D94" s="10">
        <v>58.56</v>
      </c>
      <c r="E94" s="10">
        <v>49.75</v>
      </c>
      <c r="F94" s="10">
        <v>54.69</v>
      </c>
      <c r="G94" s="10">
        <v>98304500</v>
      </c>
      <c r="H94" s="10">
        <v>23.12</v>
      </c>
      <c r="J94" s="11">
        <v>39661</v>
      </c>
      <c r="K94" s="3">
        <v>26.21</v>
      </c>
    </row>
  </sheetData>
  <phoneticPr fontId="3" type="noConversion"/>
  <printOptions headings="1" gridLines="1"/>
  <pageMargins left="0.74803149606299213" right="0.74803149606299213" top="0.98425196850393704" bottom="0.98425196850393704" header="0.51181102362204722" footer="0.51181102362204722"/>
  <pageSetup paperSize="9" scale="32" orientation="landscape" horizontalDpi="0"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9"/>
  <sheetViews>
    <sheetView workbookViewId="0">
      <selection activeCell="A2" sqref="A2"/>
    </sheetView>
  </sheetViews>
  <sheetFormatPr defaultColWidth="8.85546875" defaultRowHeight="15" x14ac:dyDescent="0.25"/>
  <cols>
    <col min="1" max="16384" width="8.85546875" style="1"/>
  </cols>
  <sheetData>
    <row r="1" spans="1:1" x14ac:dyDescent="0.25">
      <c r="A1" s="49" t="s">
        <v>80</v>
      </c>
    </row>
    <row r="3" spans="1:1" x14ac:dyDescent="0.25">
      <c r="A3" s="1" t="s">
        <v>24</v>
      </c>
    </row>
    <row r="4" spans="1:1" x14ac:dyDescent="0.25">
      <c r="A4" s="1" t="s">
        <v>25</v>
      </c>
    </row>
    <row r="5" spans="1:1" x14ac:dyDescent="0.25">
      <c r="A5" s="1" t="s">
        <v>28</v>
      </c>
    </row>
    <row r="7" spans="1:1" x14ac:dyDescent="0.25">
      <c r="A7" s="1" t="s">
        <v>26</v>
      </c>
    </row>
    <row r="8" spans="1:1" x14ac:dyDescent="0.25">
      <c r="A8" s="1" t="s">
        <v>27</v>
      </c>
    </row>
    <row r="9" spans="1:1" x14ac:dyDescent="0.25">
      <c r="A9" s="1" t="s">
        <v>29</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8"/>
  <sheetViews>
    <sheetView workbookViewId="0">
      <selection activeCell="B1" sqref="B1"/>
    </sheetView>
  </sheetViews>
  <sheetFormatPr defaultColWidth="8.85546875" defaultRowHeight="15" x14ac:dyDescent="0.25"/>
  <cols>
    <col min="1" max="16384" width="8.85546875" style="1"/>
  </cols>
  <sheetData>
    <row r="1" spans="1:1" x14ac:dyDescent="0.25">
      <c r="A1" s="49" t="s">
        <v>81</v>
      </c>
    </row>
    <row r="2" spans="1:1" x14ac:dyDescent="0.25">
      <c r="A2" s="1" t="s">
        <v>30</v>
      </c>
    </row>
    <row r="4" spans="1:1" x14ac:dyDescent="0.25">
      <c r="A4" s="49" t="s">
        <v>82</v>
      </c>
    </row>
    <row r="5" spans="1:1" x14ac:dyDescent="0.25">
      <c r="A5" s="1" t="s">
        <v>70</v>
      </c>
    </row>
    <row r="7" spans="1:1" x14ac:dyDescent="0.25">
      <c r="A7" s="49" t="s">
        <v>83</v>
      </c>
    </row>
    <row r="8" spans="1:1" x14ac:dyDescent="0.25">
      <c r="A8" s="1" t="s">
        <v>31</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9"/>
  <sheetViews>
    <sheetView workbookViewId="0">
      <selection activeCell="A2" sqref="A2"/>
    </sheetView>
  </sheetViews>
  <sheetFormatPr defaultColWidth="8.85546875" defaultRowHeight="15" x14ac:dyDescent="0.25"/>
  <cols>
    <col min="1" max="16384" width="8.85546875" style="1"/>
  </cols>
  <sheetData>
    <row r="1" spans="1:4" x14ac:dyDescent="0.25">
      <c r="A1" s="49" t="s">
        <v>84</v>
      </c>
    </row>
    <row r="3" spans="1:4" x14ac:dyDescent="0.25">
      <c r="A3" s="4" t="s">
        <v>4</v>
      </c>
      <c r="B3" s="4" t="s">
        <v>0</v>
      </c>
      <c r="C3" s="4" t="s">
        <v>13</v>
      </c>
      <c r="D3" s="4" t="s">
        <v>5</v>
      </c>
    </row>
    <row r="4" spans="1:4" x14ac:dyDescent="0.25">
      <c r="A4" s="4">
        <v>2000</v>
      </c>
      <c r="B4" s="4">
        <v>1</v>
      </c>
      <c r="C4" s="4">
        <v>230</v>
      </c>
      <c r="D4" s="4">
        <f>TREND($C$4:$C$12,$B$4:$B$12,B4)</f>
        <v>256</v>
      </c>
    </row>
    <row r="5" spans="1:4" x14ac:dyDescent="0.25">
      <c r="A5" s="4">
        <v>2001</v>
      </c>
      <c r="B5" s="4">
        <v>2</v>
      </c>
      <c r="C5" s="4">
        <v>300</v>
      </c>
      <c r="D5" s="4">
        <f t="shared" ref="D5:D15" si="0">TREND($C$4:$C$12,$B$4:$B$12,B5)</f>
        <v>277</v>
      </c>
    </row>
    <row r="6" spans="1:4" x14ac:dyDescent="0.25">
      <c r="A6" s="4">
        <v>2002</v>
      </c>
      <c r="B6" s="4">
        <v>3</v>
      </c>
      <c r="C6" s="4">
        <v>290</v>
      </c>
      <c r="D6" s="4">
        <f t="shared" si="0"/>
        <v>298</v>
      </c>
    </row>
    <row r="7" spans="1:4" x14ac:dyDescent="0.25">
      <c r="A7" s="4">
        <v>2003</v>
      </c>
      <c r="B7" s="4">
        <v>4</v>
      </c>
      <c r="C7" s="4">
        <v>320</v>
      </c>
      <c r="D7" s="4">
        <f t="shared" si="0"/>
        <v>319</v>
      </c>
    </row>
    <row r="8" spans="1:4" x14ac:dyDescent="0.25">
      <c r="A8" s="4">
        <v>2004</v>
      </c>
      <c r="B8" s="4">
        <v>5</v>
      </c>
      <c r="C8" s="4">
        <v>350</v>
      </c>
      <c r="D8" s="4">
        <f t="shared" si="0"/>
        <v>340</v>
      </c>
    </row>
    <row r="9" spans="1:4" x14ac:dyDescent="0.25">
      <c r="A9" s="4">
        <v>2005</v>
      </c>
      <c r="B9" s="4">
        <v>6</v>
      </c>
      <c r="C9" s="4">
        <v>400</v>
      </c>
      <c r="D9" s="4">
        <f t="shared" si="0"/>
        <v>361</v>
      </c>
    </row>
    <row r="10" spans="1:4" x14ac:dyDescent="0.25">
      <c r="A10" s="4">
        <v>2006</v>
      </c>
      <c r="B10" s="4">
        <v>7</v>
      </c>
      <c r="C10" s="4">
        <v>350</v>
      </c>
      <c r="D10" s="4">
        <f t="shared" si="0"/>
        <v>382</v>
      </c>
    </row>
    <row r="11" spans="1:4" x14ac:dyDescent="0.25">
      <c r="A11" s="4">
        <v>2007</v>
      </c>
      <c r="B11" s="4">
        <v>8</v>
      </c>
      <c r="C11" s="4">
        <v>400</v>
      </c>
      <c r="D11" s="4">
        <f t="shared" si="0"/>
        <v>403</v>
      </c>
    </row>
    <row r="12" spans="1:4" x14ac:dyDescent="0.25">
      <c r="A12" s="4">
        <v>2008</v>
      </c>
      <c r="B12" s="4">
        <v>9</v>
      </c>
      <c r="C12" s="4">
        <v>420</v>
      </c>
      <c r="D12" s="4">
        <f t="shared" si="0"/>
        <v>424</v>
      </c>
    </row>
    <row r="13" spans="1:4" x14ac:dyDescent="0.25">
      <c r="B13" s="4">
        <v>10</v>
      </c>
      <c r="D13" s="4">
        <f t="shared" si="0"/>
        <v>445</v>
      </c>
    </row>
    <row r="14" spans="1:4" x14ac:dyDescent="0.25">
      <c r="B14" s="4">
        <v>11</v>
      </c>
      <c r="D14" s="4">
        <f t="shared" si="0"/>
        <v>466</v>
      </c>
    </row>
    <row r="15" spans="1:4" x14ac:dyDescent="0.25">
      <c r="B15" s="4">
        <v>12</v>
      </c>
      <c r="D15" s="4">
        <f t="shared" si="0"/>
        <v>486.99999999999994</v>
      </c>
    </row>
    <row r="18" spans="1:1" x14ac:dyDescent="0.25">
      <c r="A18" s="1" t="s">
        <v>32</v>
      </c>
    </row>
    <row r="19" spans="1:1" x14ac:dyDescent="0.25">
      <c r="A19" s="1" t="s">
        <v>33</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29"/>
  <sheetViews>
    <sheetView workbookViewId="0">
      <selection activeCell="B1" sqref="B1"/>
    </sheetView>
  </sheetViews>
  <sheetFormatPr defaultColWidth="8.85546875" defaultRowHeight="15" x14ac:dyDescent="0.25"/>
  <cols>
    <col min="1" max="16384" width="8.85546875" style="1"/>
  </cols>
  <sheetData>
    <row r="1" spans="1:10" x14ac:dyDescent="0.25">
      <c r="A1" s="49" t="s">
        <v>89</v>
      </c>
    </row>
    <row r="2" spans="1:10" x14ac:dyDescent="0.25">
      <c r="A2" s="1" t="s">
        <v>34</v>
      </c>
    </row>
    <row r="3" spans="1:10" x14ac:dyDescent="0.25">
      <c r="A3" s="1" t="s">
        <v>35</v>
      </c>
    </row>
    <row r="4" spans="1:10" x14ac:dyDescent="0.25">
      <c r="A4" s="1" t="s">
        <v>36</v>
      </c>
    </row>
    <row r="5" spans="1:10" x14ac:dyDescent="0.25">
      <c r="B5" s="1" t="s">
        <v>7</v>
      </c>
      <c r="C5" s="1" t="s">
        <v>8</v>
      </c>
      <c r="D5" s="1" t="s">
        <v>9</v>
      </c>
      <c r="H5" s="1" t="s">
        <v>7</v>
      </c>
      <c r="I5" s="1" t="s">
        <v>8</v>
      </c>
      <c r="J5" s="1" t="s">
        <v>9</v>
      </c>
    </row>
    <row r="6" spans="1:10" x14ac:dyDescent="0.25">
      <c r="B6" s="1">
        <v>100</v>
      </c>
      <c r="C6" s="1">
        <v>99</v>
      </c>
      <c r="D6" s="1">
        <f>B6-C6</f>
        <v>1</v>
      </c>
      <c r="H6" s="1">
        <v>100</v>
      </c>
      <c r="I6" s="1">
        <v>150</v>
      </c>
      <c r="J6" s="1">
        <f>H6-I6</f>
        <v>-50</v>
      </c>
    </row>
    <row r="7" spans="1:10" x14ac:dyDescent="0.25">
      <c r="B7" s="1">
        <v>200</v>
      </c>
      <c r="C7" s="1">
        <v>201</v>
      </c>
      <c r="D7" s="1">
        <f t="shared" ref="D7:D9" si="0">B7-C7</f>
        <v>-1</v>
      </c>
      <c r="H7" s="1">
        <v>200</v>
      </c>
      <c r="I7" s="1">
        <v>250</v>
      </c>
      <c r="J7" s="1">
        <f t="shared" ref="J7:J9" si="1">H7-I7</f>
        <v>-50</v>
      </c>
    </row>
    <row r="8" spans="1:10" x14ac:dyDescent="0.25">
      <c r="B8" s="1">
        <v>300</v>
      </c>
      <c r="C8" s="1">
        <v>299</v>
      </c>
      <c r="D8" s="1">
        <f t="shared" si="0"/>
        <v>1</v>
      </c>
      <c r="H8" s="1">
        <v>300</v>
      </c>
      <c r="I8" s="1">
        <v>250</v>
      </c>
      <c r="J8" s="1">
        <f t="shared" si="1"/>
        <v>50</v>
      </c>
    </row>
    <row r="9" spans="1:10" x14ac:dyDescent="0.25">
      <c r="B9" s="1">
        <v>400</v>
      </c>
      <c r="C9" s="1">
        <v>401</v>
      </c>
      <c r="D9" s="1">
        <f t="shared" si="0"/>
        <v>-1</v>
      </c>
      <c r="H9" s="1">
        <v>400</v>
      </c>
      <c r="I9" s="1">
        <v>350</v>
      </c>
      <c r="J9" s="1">
        <f t="shared" si="1"/>
        <v>50</v>
      </c>
    </row>
    <row r="10" spans="1:10" x14ac:dyDescent="0.25">
      <c r="A10" s="1" t="s">
        <v>10</v>
      </c>
      <c r="B10" s="1">
        <f>SUM(B6:B9)</f>
        <v>1000</v>
      </c>
      <c r="C10" s="1">
        <f>SUM(C6:C9)</f>
        <v>1000</v>
      </c>
      <c r="D10" s="12">
        <f>SUM(D6:D9)</f>
        <v>0</v>
      </c>
      <c r="G10" s="1" t="s">
        <v>10</v>
      </c>
      <c r="H10" s="1">
        <f>SUM(H6:H9)</f>
        <v>1000</v>
      </c>
      <c r="I10" s="1">
        <f>SUM(I6:I9)</f>
        <v>1000</v>
      </c>
      <c r="J10" s="12">
        <f>SUM(J6:J9)</f>
        <v>0</v>
      </c>
    </row>
    <row r="11" spans="1:10" x14ac:dyDescent="0.25">
      <c r="A11" s="1" t="s">
        <v>6</v>
      </c>
      <c r="B11" s="1">
        <f>B10/4</f>
        <v>250</v>
      </c>
      <c r="C11" s="1">
        <f t="shared" ref="C11:D11" si="2">C10/4</f>
        <v>250</v>
      </c>
      <c r="D11" s="1">
        <f t="shared" si="2"/>
        <v>0</v>
      </c>
      <c r="G11" s="1" t="s">
        <v>6</v>
      </c>
      <c r="H11" s="1">
        <f>H10/4</f>
        <v>250</v>
      </c>
      <c r="I11" s="1">
        <f t="shared" ref="I11" si="3">I10/4</f>
        <v>250</v>
      </c>
      <c r="J11" s="1">
        <f t="shared" ref="J11" si="4">J10/4</f>
        <v>0</v>
      </c>
    </row>
    <row r="16" spans="1:10" x14ac:dyDescent="0.25">
      <c r="A16" s="49" t="s">
        <v>88</v>
      </c>
    </row>
    <row r="17" spans="1:1" x14ac:dyDescent="0.25">
      <c r="A17" s="1" t="s">
        <v>37</v>
      </c>
    </row>
    <row r="20" spans="1:1" x14ac:dyDescent="0.25">
      <c r="A20" s="49" t="s">
        <v>87</v>
      </c>
    </row>
    <row r="21" spans="1:1" x14ac:dyDescent="0.25">
      <c r="A21" s="1" t="s">
        <v>38</v>
      </c>
    </row>
    <row r="24" spans="1:1" x14ac:dyDescent="0.25">
      <c r="A24" s="49" t="s">
        <v>86</v>
      </c>
    </row>
    <row r="25" spans="1:1" x14ac:dyDescent="0.25">
      <c r="A25" s="1" t="s">
        <v>60</v>
      </c>
    </row>
    <row r="28" spans="1:1" x14ac:dyDescent="0.25">
      <c r="A28" s="49" t="s">
        <v>85</v>
      </c>
    </row>
    <row r="29" spans="1:1" x14ac:dyDescent="0.25">
      <c r="A29" s="1" t="s">
        <v>39</v>
      </c>
    </row>
  </sheetData>
  <printOptions headings="1" gridLines="1"/>
  <pageMargins left="0.70866141732283472" right="0.70866141732283472" top="0.74803149606299213" bottom="0.74803149606299213" header="0.31496062992125984" footer="0.31496062992125984"/>
  <pageSetup paperSize="9" scale="53"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13"/>
  <sheetViews>
    <sheetView workbookViewId="0">
      <selection activeCell="B1" sqref="B1"/>
    </sheetView>
  </sheetViews>
  <sheetFormatPr defaultColWidth="8.85546875" defaultRowHeight="15" x14ac:dyDescent="0.25"/>
  <cols>
    <col min="1" max="16384" width="8.85546875" style="1"/>
  </cols>
  <sheetData>
    <row r="1" spans="1:1" x14ac:dyDescent="0.25">
      <c r="A1" s="49" t="s">
        <v>92</v>
      </c>
    </row>
    <row r="2" spans="1:1" x14ac:dyDescent="0.25">
      <c r="A2" s="1" t="s">
        <v>40</v>
      </c>
    </row>
    <row r="3" spans="1:1" x14ac:dyDescent="0.25">
      <c r="A3" s="1" t="s">
        <v>41</v>
      </c>
    </row>
    <row r="6" spans="1:1" x14ac:dyDescent="0.25">
      <c r="A6" s="49" t="s">
        <v>91</v>
      </c>
    </row>
    <row r="7" spans="1:1" x14ac:dyDescent="0.25">
      <c r="A7" s="1" t="s">
        <v>42</v>
      </c>
    </row>
    <row r="10" spans="1:1" x14ac:dyDescent="0.25">
      <c r="A10" s="49" t="s">
        <v>90</v>
      </c>
    </row>
    <row r="11" spans="1:1" x14ac:dyDescent="0.25">
      <c r="A11" s="1" t="s">
        <v>43</v>
      </c>
    </row>
    <row r="12" spans="1:1" x14ac:dyDescent="0.25">
      <c r="A12" s="1" t="s">
        <v>44</v>
      </c>
    </row>
    <row r="13" spans="1:1" x14ac:dyDescent="0.25">
      <c r="A13" s="1" t="s">
        <v>45</v>
      </c>
    </row>
  </sheetData>
  <printOptions headings="1" gridLines="1"/>
  <pageMargins left="0.70866141732283472" right="0.70866141732283472" top="0.74803149606299213" bottom="0.74803149606299213" header="0.31496062992125984" footer="0.31496062992125984"/>
  <pageSetup paperSize="9" scale="77"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X10.1</vt:lpstr>
      <vt:lpstr>X10.2</vt:lpstr>
      <vt:lpstr>X10.3</vt:lpstr>
      <vt:lpstr>X10.4</vt:lpstr>
      <vt:lpstr>X10.5</vt:lpstr>
      <vt:lpstr>X10.6-8</vt:lpstr>
      <vt:lpstr>X10.9</vt:lpstr>
      <vt:lpstr>X10.10-14</vt:lpstr>
      <vt:lpstr>X10.15-17</vt:lpstr>
      <vt:lpstr>X10.18</vt:lpstr>
      <vt:lpstr>X10.19</vt:lpstr>
      <vt:lpstr>X10.20</vt:lpstr>
      <vt:lpstr>TU10.1-7</vt:lpstr>
    </vt:vector>
  </TitlesOfParts>
  <Company>Rosemount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 Pecar</dc:creator>
  <cp:lastModifiedBy>Branko Pecar</cp:lastModifiedBy>
  <cp:lastPrinted>2019-06-05T16:54:59Z</cp:lastPrinted>
  <dcterms:created xsi:type="dcterms:W3CDTF">2008-05-26T18:09:52Z</dcterms:created>
  <dcterms:modified xsi:type="dcterms:W3CDTF">2020-09-27T09:28:39Z</dcterms:modified>
</cp:coreProperties>
</file>